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9090" activeTab="1"/>
  </bookViews>
  <sheets>
    <sheet name="útok" sheetId="6" r:id="rId1"/>
    <sheet name="celkem" sheetId="4" r:id="rId2"/>
    <sheet name="štafeta" sheetId="5" r:id="rId3"/>
    <sheet name="V100m" sheetId="3" r:id="rId4"/>
    <sheet name="Vvěž" sheetId="2" r:id="rId5"/>
  </sheets>
  <externalReferences>
    <externalReference r:id="rId6"/>
  </externalReferences>
  <definedNames>
    <definedName name="_xlnm._FilterDatabase" localSheetId="3" hidden="1">V100m!$A$6:$H$148</definedName>
    <definedName name="_xlnm._FilterDatabase" localSheetId="4" hidden="1">Vvěž!$B$6:$H$20</definedName>
  </definedNames>
  <calcPr calcId="125725"/>
</workbook>
</file>

<file path=xl/calcChain.xml><?xml version="1.0" encoding="utf-8"?>
<calcChain xmlns="http://schemas.openxmlformats.org/spreadsheetml/2006/main">
  <c r="J13" i="6"/>
  <c r="G13"/>
  <c r="J10"/>
  <c r="G10"/>
  <c r="J12"/>
  <c r="G12"/>
  <c r="J15"/>
  <c r="G15"/>
  <c r="J22"/>
  <c r="G22"/>
  <c r="J23"/>
  <c r="G23"/>
  <c r="J18"/>
  <c r="G18"/>
  <c r="N18" s="1"/>
  <c r="J17"/>
  <c r="G17"/>
  <c r="N17" s="1"/>
  <c r="J14"/>
  <c r="G14"/>
  <c r="J16"/>
  <c r="G16"/>
  <c r="N15" s="1"/>
  <c r="J24"/>
  <c r="G24"/>
  <c r="N14" s="1"/>
  <c r="J11"/>
  <c r="M13" s="1"/>
  <c r="G11"/>
  <c r="N13" s="1"/>
  <c r="J9"/>
  <c r="M12" s="1"/>
  <c r="G9"/>
  <c r="N12" s="1"/>
  <c r="J19"/>
  <c r="G19"/>
  <c r="N11" s="1"/>
  <c r="J20"/>
  <c r="M10" s="1"/>
  <c r="G20"/>
  <c r="N10" s="1"/>
  <c r="J8"/>
  <c r="M9" s="1"/>
  <c r="G8"/>
  <c r="N9" s="1"/>
  <c r="J21"/>
  <c r="G21"/>
  <c r="N8" s="1"/>
  <c r="M8" l="1"/>
  <c r="M11"/>
  <c r="M14"/>
  <c r="M23"/>
  <c r="M24"/>
  <c r="N16"/>
  <c r="N19"/>
  <c r="N20"/>
  <c r="N21"/>
  <c r="N22"/>
  <c r="N23"/>
  <c r="N24"/>
  <c r="O8"/>
  <c r="P8" s="1"/>
  <c r="O9"/>
  <c r="P9" s="1"/>
  <c r="O10"/>
  <c r="P10" s="1"/>
  <c r="O11"/>
  <c r="P11" s="1"/>
  <c r="O12"/>
  <c r="P12" s="1"/>
  <c r="O13"/>
  <c r="P13" s="1"/>
  <c r="O14"/>
  <c r="O23"/>
  <c r="P23" s="1"/>
  <c r="O24"/>
  <c r="P24" s="1"/>
  <c r="K21"/>
  <c r="K8"/>
  <c r="K20"/>
  <c r="K19"/>
  <c r="K9"/>
  <c r="K11"/>
  <c r="K24"/>
  <c r="M15"/>
  <c r="O15" s="1"/>
  <c r="P15" s="1"/>
  <c r="M16"/>
  <c r="O16" s="1"/>
  <c r="P16" s="1"/>
  <c r="M17"/>
  <c r="O17" s="1"/>
  <c r="P17" s="1"/>
  <c r="M18"/>
  <c r="O18" s="1"/>
  <c r="P18" s="1"/>
  <c r="M19"/>
  <c r="O19" s="1"/>
  <c r="P19" s="1"/>
  <c r="M20"/>
  <c r="O20" s="1"/>
  <c r="P20" s="1"/>
  <c r="M21"/>
  <c r="O21" s="1"/>
  <c r="P21" s="1"/>
  <c r="M22"/>
  <c r="O22" s="1"/>
  <c r="K10"/>
  <c r="K13"/>
  <c r="A13" s="1"/>
  <c r="K16"/>
  <c r="K14"/>
  <c r="A14" s="1"/>
  <c r="K17"/>
  <c r="K18"/>
  <c r="A18" s="1"/>
  <c r="K23"/>
  <c r="K22"/>
  <c r="A22" s="1"/>
  <c r="K15"/>
  <c r="K12"/>
  <c r="A12" s="1"/>
  <c r="K8" i="4"/>
  <c r="K22"/>
  <c r="K20"/>
  <c r="K14"/>
  <c r="K17"/>
  <c r="K24"/>
  <c r="K11"/>
  <c r="K13"/>
  <c r="K19"/>
  <c r="K21"/>
  <c r="K16"/>
  <c r="K9"/>
  <c r="K10"/>
  <c r="K12"/>
  <c r="K18"/>
  <c r="K23"/>
  <c r="A15" i="6" l="1"/>
  <c r="A23"/>
  <c r="A17"/>
  <c r="A16"/>
  <c r="A10"/>
  <c r="A11"/>
  <c r="A19"/>
  <c r="A8"/>
  <c r="A24"/>
  <c r="A9"/>
  <c r="A20"/>
  <c r="A21"/>
  <c r="I40" i="5"/>
  <c r="I39"/>
  <c r="I38"/>
  <c r="B29" s="1"/>
  <c r="I37"/>
  <c r="I36"/>
  <c r="I35"/>
  <c r="I34"/>
  <c r="I33"/>
  <c r="I32"/>
  <c r="I31"/>
  <c r="I30"/>
  <c r="B30" s="1"/>
  <c r="I29"/>
  <c r="I28"/>
  <c r="B17" s="1"/>
  <c r="I27"/>
  <c r="I26"/>
  <c r="B40" s="1"/>
  <c r="I25"/>
  <c r="I24"/>
  <c r="B31" s="1"/>
  <c r="I23"/>
  <c r="I22"/>
  <c r="I21"/>
  <c r="I20"/>
  <c r="I19"/>
  <c r="B19" s="1"/>
  <c r="I18"/>
  <c r="B37" s="1"/>
  <c r="I17"/>
  <c r="B39" s="1"/>
  <c r="I16"/>
  <c r="B26" s="1"/>
  <c r="I15"/>
  <c r="B38" s="1"/>
  <c r="I14"/>
  <c r="B23" s="1"/>
  <c r="I13"/>
  <c r="B32" s="1"/>
  <c r="I12"/>
  <c r="B25" s="1"/>
  <c r="I11"/>
  <c r="I10"/>
  <c r="B35" s="1"/>
  <c r="I9"/>
  <c r="B28" s="1"/>
  <c r="I8"/>
  <c r="B22" s="1"/>
  <c r="I7"/>
  <c r="B34" s="1"/>
  <c r="K15" i="4" l="1"/>
  <c r="B18" i="5"/>
  <c r="B12"/>
  <c r="B11"/>
  <c r="B13"/>
  <c r="B15"/>
  <c r="B14"/>
  <c r="B24"/>
  <c r="B10"/>
  <c r="B36"/>
  <c r="B9"/>
  <c r="B16"/>
  <c r="B27"/>
  <c r="B8"/>
  <c r="B20"/>
  <c r="B21"/>
  <c r="B7"/>
  <c r="B33"/>
  <c r="F24" i="4" l="1"/>
  <c r="E24"/>
  <c r="F18"/>
  <c r="E18"/>
  <c r="F22"/>
  <c r="E22"/>
  <c r="F23"/>
  <c r="E23"/>
  <c r="F20"/>
  <c r="E20"/>
  <c r="F21"/>
  <c r="E21"/>
  <c r="F17"/>
  <c r="E17"/>
  <c r="F14"/>
  <c r="E14"/>
  <c r="F15"/>
  <c r="E15"/>
  <c r="F19"/>
  <c r="E19"/>
  <c r="F13"/>
  <c r="E13"/>
  <c r="F12"/>
  <c r="E12"/>
  <c r="F8"/>
  <c r="E8"/>
  <c r="F16"/>
  <c r="E16"/>
  <c r="F10"/>
  <c r="E10"/>
  <c r="F11"/>
  <c r="E11"/>
  <c r="F9"/>
  <c r="E9"/>
  <c r="H148" i="3"/>
  <c r="G148"/>
  <c r="F148"/>
  <c r="E148"/>
  <c r="D148"/>
  <c r="C148"/>
  <c r="H147"/>
  <c r="G147"/>
  <c r="F147"/>
  <c r="E147"/>
  <c r="D147"/>
  <c r="C147"/>
  <c r="H146"/>
  <c r="G146"/>
  <c r="F146"/>
  <c r="E146"/>
  <c r="D146"/>
  <c r="C146"/>
  <c r="H145"/>
  <c r="G145"/>
  <c r="F145"/>
  <c r="E145"/>
  <c r="D145"/>
  <c r="C145"/>
  <c r="B145"/>
  <c r="H144"/>
  <c r="G144"/>
  <c r="F144"/>
  <c r="E144"/>
  <c r="D144"/>
  <c r="C144"/>
  <c r="B144"/>
  <c r="H143"/>
  <c r="G143"/>
  <c r="F143"/>
  <c r="E143"/>
  <c r="D143"/>
  <c r="C143"/>
  <c r="B143"/>
  <c r="H142"/>
  <c r="G142"/>
  <c r="F142"/>
  <c r="E142"/>
  <c r="D142"/>
  <c r="C142"/>
  <c r="B142"/>
  <c r="H141"/>
  <c r="G141"/>
  <c r="F141"/>
  <c r="E141"/>
  <c r="D141"/>
  <c r="C141"/>
  <c r="B141"/>
  <c r="H140"/>
  <c r="G140"/>
  <c r="F140"/>
  <c r="E140"/>
  <c r="D140"/>
  <c r="C140"/>
  <c r="B140"/>
  <c r="H139"/>
  <c r="G139"/>
  <c r="F139"/>
  <c r="E139"/>
  <c r="D139"/>
  <c r="C139"/>
  <c r="B139"/>
  <c r="H138"/>
  <c r="G138"/>
  <c r="F138"/>
  <c r="E138"/>
  <c r="D138"/>
  <c r="C138"/>
  <c r="B138"/>
  <c r="H137"/>
  <c r="G137"/>
  <c r="F137"/>
  <c r="E137"/>
  <c r="D137"/>
  <c r="C137"/>
  <c r="B137"/>
  <c r="H136"/>
  <c r="G136"/>
  <c r="F136"/>
  <c r="E136"/>
  <c r="D136"/>
  <c r="C136"/>
  <c r="B136"/>
  <c r="H135"/>
  <c r="G135"/>
  <c r="F135"/>
  <c r="E135"/>
  <c r="D135"/>
  <c r="C135"/>
  <c r="B135"/>
  <c r="H134"/>
  <c r="G134"/>
  <c r="F134"/>
  <c r="E134"/>
  <c r="D134"/>
  <c r="C134"/>
  <c r="B134"/>
  <c r="H133"/>
  <c r="G133"/>
  <c r="F133"/>
  <c r="E133"/>
  <c r="D133"/>
  <c r="C133"/>
  <c r="B133"/>
  <c r="H132"/>
  <c r="G132"/>
  <c r="F132"/>
  <c r="E132"/>
  <c r="D132"/>
  <c r="C132"/>
  <c r="B132"/>
  <c r="H131"/>
  <c r="G131"/>
  <c r="F131"/>
  <c r="E131"/>
  <c r="D131"/>
  <c r="C131"/>
  <c r="B131"/>
  <c r="H130"/>
  <c r="G130"/>
  <c r="F130"/>
  <c r="E130"/>
  <c r="D130"/>
  <c r="C130"/>
  <c r="B130"/>
  <c r="H129"/>
  <c r="G129"/>
  <c r="F129"/>
  <c r="E129"/>
  <c r="D129"/>
  <c r="C129"/>
  <c r="B129"/>
  <c r="H128"/>
  <c r="G128"/>
  <c r="F128"/>
  <c r="E128"/>
  <c r="D128"/>
  <c r="C128"/>
  <c r="B128"/>
  <c r="H127"/>
  <c r="G127"/>
  <c r="F127"/>
  <c r="E127"/>
  <c r="D127"/>
  <c r="C127"/>
  <c r="B127"/>
  <c r="H126"/>
  <c r="G126"/>
  <c r="F126"/>
  <c r="E126"/>
  <c r="D126"/>
  <c r="C126"/>
  <c r="B126"/>
  <c r="H125"/>
  <c r="G125"/>
  <c r="F125"/>
  <c r="E125"/>
  <c r="D125"/>
  <c r="C125"/>
  <c r="B125"/>
  <c r="H124"/>
  <c r="G124"/>
  <c r="F124"/>
  <c r="E124"/>
  <c r="D124"/>
  <c r="C124"/>
  <c r="B124"/>
  <c r="H123"/>
  <c r="G123"/>
  <c r="F123"/>
  <c r="E123"/>
  <c r="D123"/>
  <c r="C123"/>
  <c r="B123"/>
  <c r="H122"/>
  <c r="G122"/>
  <c r="F122"/>
  <c r="E122"/>
  <c r="D122"/>
  <c r="C122"/>
  <c r="B122"/>
  <c r="H121"/>
  <c r="G121"/>
  <c r="F121"/>
  <c r="E121"/>
  <c r="D121"/>
  <c r="C121"/>
  <c r="B121"/>
  <c r="H120"/>
  <c r="G120"/>
  <c r="F120"/>
  <c r="E120"/>
  <c r="D120"/>
  <c r="C120"/>
  <c r="B120"/>
  <c r="H119"/>
  <c r="G119"/>
  <c r="F119"/>
  <c r="E119"/>
  <c r="D119"/>
  <c r="C119"/>
  <c r="B119"/>
  <c r="H118"/>
  <c r="G118"/>
  <c r="F118"/>
  <c r="E118"/>
  <c r="D118"/>
  <c r="C118"/>
  <c r="B118"/>
  <c r="H117"/>
  <c r="G117"/>
  <c r="F117"/>
  <c r="E117"/>
  <c r="D117"/>
  <c r="C117"/>
  <c r="B117"/>
  <c r="H116"/>
  <c r="G116"/>
  <c r="F116"/>
  <c r="E116"/>
  <c r="D116"/>
  <c r="C116"/>
  <c r="B116"/>
  <c r="H115"/>
  <c r="G115"/>
  <c r="F115"/>
  <c r="E115"/>
  <c r="D115"/>
  <c r="C115"/>
  <c r="B115"/>
  <c r="H114"/>
  <c r="G114"/>
  <c r="F114"/>
  <c r="E114"/>
  <c r="D114"/>
  <c r="C114"/>
  <c r="B114"/>
  <c r="H113"/>
  <c r="G113"/>
  <c r="F113"/>
  <c r="E113"/>
  <c r="D113"/>
  <c r="C113"/>
  <c r="B113"/>
  <c r="H112"/>
  <c r="G112"/>
  <c r="F112"/>
  <c r="E112"/>
  <c r="D112"/>
  <c r="C112"/>
  <c r="B112"/>
  <c r="H111"/>
  <c r="G111"/>
  <c r="F111"/>
  <c r="E111"/>
  <c r="D111"/>
  <c r="C111"/>
  <c r="B111"/>
  <c r="H110"/>
  <c r="G110"/>
  <c r="F110"/>
  <c r="E110"/>
  <c r="D110"/>
  <c r="C110"/>
  <c r="B110"/>
  <c r="H109"/>
  <c r="G109"/>
  <c r="F109"/>
  <c r="E109"/>
  <c r="D109"/>
  <c r="C109"/>
  <c r="B109"/>
  <c r="H108"/>
  <c r="G108"/>
  <c r="F108"/>
  <c r="E108"/>
  <c r="D108"/>
  <c r="C108"/>
  <c r="B108"/>
  <c r="H107"/>
  <c r="G107"/>
  <c r="F107"/>
  <c r="E107"/>
  <c r="D107"/>
  <c r="C107"/>
  <c r="B107"/>
  <c r="H106"/>
  <c r="G106"/>
  <c r="F106"/>
  <c r="E106"/>
  <c r="D106"/>
  <c r="C106"/>
  <c r="B106"/>
  <c r="H105"/>
  <c r="G105"/>
  <c r="F105"/>
  <c r="E105"/>
  <c r="D105"/>
  <c r="C105"/>
  <c r="B105"/>
  <c r="H104"/>
  <c r="G104"/>
  <c r="F104"/>
  <c r="E104"/>
  <c r="D104"/>
  <c r="C104"/>
  <c r="B104"/>
  <c r="H103"/>
  <c r="G103"/>
  <c r="F103"/>
  <c r="E103"/>
  <c r="D103"/>
  <c r="C103"/>
  <c r="B103"/>
  <c r="H102"/>
  <c r="G102"/>
  <c r="F102"/>
  <c r="E102"/>
  <c r="D102"/>
  <c r="C102"/>
  <c r="B102"/>
  <c r="H101"/>
  <c r="G101"/>
  <c r="F101"/>
  <c r="E101"/>
  <c r="D101"/>
  <c r="C101"/>
  <c r="B101"/>
  <c r="H100"/>
  <c r="G100"/>
  <c r="F100"/>
  <c r="E100"/>
  <c r="D100"/>
  <c r="C100"/>
  <c r="B100"/>
  <c r="H99"/>
  <c r="G99"/>
  <c r="F99"/>
  <c r="E99"/>
  <c r="D99"/>
  <c r="C99"/>
  <c r="B99"/>
  <c r="H98"/>
  <c r="G98"/>
  <c r="F98"/>
  <c r="E98"/>
  <c r="D98"/>
  <c r="C98"/>
  <c r="B98"/>
  <c r="H97"/>
  <c r="G97"/>
  <c r="F97"/>
  <c r="E97"/>
  <c r="D97"/>
  <c r="C97"/>
  <c r="B97"/>
  <c r="H96"/>
  <c r="G96"/>
  <c r="F96"/>
  <c r="E96"/>
  <c r="D96"/>
  <c r="C96"/>
  <c r="B96"/>
  <c r="H95"/>
  <c r="G95"/>
  <c r="F95"/>
  <c r="E95"/>
  <c r="D95"/>
  <c r="C95"/>
  <c r="B95"/>
  <c r="H94"/>
  <c r="G94"/>
  <c r="F94"/>
  <c r="E94"/>
  <c r="D94"/>
  <c r="C94"/>
  <c r="B94"/>
  <c r="H93"/>
  <c r="G93"/>
  <c r="F93"/>
  <c r="E93"/>
  <c r="D93"/>
  <c r="C93"/>
  <c r="B93"/>
  <c r="H92"/>
  <c r="G92"/>
  <c r="F92"/>
  <c r="E92"/>
  <c r="D92"/>
  <c r="C92"/>
  <c r="B92"/>
  <c r="H91"/>
  <c r="G91"/>
  <c r="F91"/>
  <c r="E91"/>
  <c r="D91"/>
  <c r="C91"/>
  <c r="B91"/>
  <c r="H90"/>
  <c r="G90"/>
  <c r="F90"/>
  <c r="E90"/>
  <c r="D90"/>
  <c r="C90"/>
  <c r="B90"/>
  <c r="H89"/>
  <c r="G89"/>
  <c r="F89"/>
  <c r="E89"/>
  <c r="D89"/>
  <c r="C89"/>
  <c r="B89"/>
  <c r="H88"/>
  <c r="G88"/>
  <c r="F88"/>
  <c r="E88"/>
  <c r="D88"/>
  <c r="C88"/>
  <c r="B88"/>
  <c r="H87"/>
  <c r="G87"/>
  <c r="F87"/>
  <c r="E87"/>
  <c r="D87"/>
  <c r="C87"/>
  <c r="B87"/>
  <c r="H86"/>
  <c r="G86"/>
  <c r="F86"/>
  <c r="E86"/>
  <c r="D86"/>
  <c r="C86"/>
  <c r="B86"/>
  <c r="H85"/>
  <c r="G85"/>
  <c r="F85"/>
  <c r="E85"/>
  <c r="D85"/>
  <c r="C85"/>
  <c r="B85"/>
  <c r="H84"/>
  <c r="G84"/>
  <c r="F84"/>
  <c r="E84"/>
  <c r="D84"/>
  <c r="C84"/>
  <c r="B84"/>
  <c r="H83"/>
  <c r="G83"/>
  <c r="F83"/>
  <c r="E83"/>
  <c r="D83"/>
  <c r="C83"/>
  <c r="B83"/>
  <c r="H82"/>
  <c r="G82"/>
  <c r="F82"/>
  <c r="E82"/>
  <c r="D82"/>
  <c r="C82"/>
  <c r="B82"/>
  <c r="H81"/>
  <c r="G81"/>
  <c r="F81"/>
  <c r="E81"/>
  <c r="D81"/>
  <c r="C81"/>
  <c r="B81"/>
  <c r="H80"/>
  <c r="G80"/>
  <c r="F80"/>
  <c r="E80"/>
  <c r="D80"/>
  <c r="C80"/>
  <c r="B80"/>
  <c r="H79"/>
  <c r="G79"/>
  <c r="F79"/>
  <c r="E79"/>
  <c r="D79"/>
  <c r="C79"/>
  <c r="B79"/>
  <c r="H78"/>
  <c r="G78"/>
  <c r="F78"/>
  <c r="E78"/>
  <c r="D78"/>
  <c r="C78"/>
  <c r="B78"/>
  <c r="H77"/>
  <c r="G77"/>
  <c r="F77"/>
  <c r="E77"/>
  <c r="D77"/>
  <c r="C77"/>
  <c r="B77"/>
  <c r="H76"/>
  <c r="G76"/>
  <c r="F76"/>
  <c r="E76"/>
  <c r="D76"/>
  <c r="C76"/>
  <c r="B76"/>
  <c r="H75"/>
  <c r="G75"/>
  <c r="F75"/>
  <c r="E75"/>
  <c r="D75"/>
  <c r="C75"/>
  <c r="B75"/>
  <c r="H74"/>
  <c r="G74"/>
  <c r="F74"/>
  <c r="E74"/>
  <c r="D74"/>
  <c r="C74"/>
  <c r="B74"/>
  <c r="H73"/>
  <c r="G73"/>
  <c r="F73"/>
  <c r="E73"/>
  <c r="D73"/>
  <c r="C73"/>
  <c r="B73"/>
  <c r="H72"/>
  <c r="G72"/>
  <c r="F72"/>
  <c r="E72"/>
  <c r="D72"/>
  <c r="C72"/>
  <c r="B72"/>
  <c r="H71"/>
  <c r="G71"/>
  <c r="F71"/>
  <c r="E71"/>
  <c r="D71"/>
  <c r="C71"/>
  <c r="B71"/>
  <c r="H70"/>
  <c r="G70"/>
  <c r="F70"/>
  <c r="E70"/>
  <c r="D70"/>
  <c r="C70"/>
  <c r="B70"/>
  <c r="H69"/>
  <c r="G69"/>
  <c r="F69"/>
  <c r="E69"/>
  <c r="D69"/>
  <c r="C69"/>
  <c r="B69"/>
  <c r="H68"/>
  <c r="G68"/>
  <c r="F68"/>
  <c r="E68"/>
  <c r="D68"/>
  <c r="C68"/>
  <c r="B68"/>
  <c r="H67"/>
  <c r="G67"/>
  <c r="F67"/>
  <c r="E67"/>
  <c r="D67"/>
  <c r="C67"/>
  <c r="B67"/>
  <c r="H66"/>
  <c r="G66"/>
  <c r="F66"/>
  <c r="E66"/>
  <c r="D66"/>
  <c r="C66"/>
  <c r="B66"/>
  <c r="H65"/>
  <c r="G65"/>
  <c r="F65"/>
  <c r="E65"/>
  <c r="D65"/>
  <c r="C65"/>
  <c r="B65"/>
  <c r="H64"/>
  <c r="G64"/>
  <c r="F64"/>
  <c r="E64"/>
  <c r="D64"/>
  <c r="C64"/>
  <c r="B64"/>
  <c r="H63"/>
  <c r="G63"/>
  <c r="F63"/>
  <c r="E63"/>
  <c r="D63"/>
  <c r="C63"/>
  <c r="B63"/>
  <c r="H62"/>
  <c r="G62"/>
  <c r="F62"/>
  <c r="E62"/>
  <c r="D62"/>
  <c r="C62"/>
  <c r="B62"/>
  <c r="H61"/>
  <c r="G61"/>
  <c r="F61"/>
  <c r="E61"/>
  <c r="D61"/>
  <c r="C61"/>
  <c r="B61"/>
  <c r="H60"/>
  <c r="G60"/>
  <c r="F60"/>
  <c r="E60"/>
  <c r="D60"/>
  <c r="C60"/>
  <c r="B60"/>
  <c r="H59"/>
  <c r="G59"/>
  <c r="F59"/>
  <c r="E59"/>
  <c r="D59"/>
  <c r="C59"/>
  <c r="B59"/>
  <c r="H58"/>
  <c r="G58"/>
  <c r="F58"/>
  <c r="E58"/>
  <c r="D58"/>
  <c r="C58"/>
  <c r="B58"/>
  <c r="H57"/>
  <c r="G57"/>
  <c r="F57"/>
  <c r="E57"/>
  <c r="D57"/>
  <c r="C57"/>
  <c r="B57"/>
  <c r="H56"/>
  <c r="G56"/>
  <c r="F56"/>
  <c r="E56"/>
  <c r="D56"/>
  <c r="C56"/>
  <c r="B56"/>
  <c r="H55"/>
  <c r="G55"/>
  <c r="F55"/>
  <c r="E55"/>
  <c r="D55"/>
  <c r="C55"/>
  <c r="B55"/>
  <c r="H54"/>
  <c r="G54"/>
  <c r="F54"/>
  <c r="E54"/>
  <c r="D54"/>
  <c r="C54"/>
  <c r="B54"/>
  <c r="H53"/>
  <c r="G53"/>
  <c r="F53"/>
  <c r="E53"/>
  <c r="D53"/>
  <c r="C53"/>
  <c r="B53"/>
  <c r="H52"/>
  <c r="G52"/>
  <c r="F52"/>
  <c r="E52"/>
  <c r="D52"/>
  <c r="C52"/>
  <c r="B52"/>
  <c r="H51"/>
  <c r="G51"/>
  <c r="F51"/>
  <c r="E51"/>
  <c r="D51"/>
  <c r="C51"/>
  <c r="B51"/>
  <c r="H50"/>
  <c r="G50"/>
  <c r="F50"/>
  <c r="E50"/>
  <c r="D50"/>
  <c r="C50"/>
  <c r="B50"/>
  <c r="H49"/>
  <c r="G49"/>
  <c r="F49"/>
  <c r="E49"/>
  <c r="D49"/>
  <c r="C49"/>
  <c r="B49"/>
  <c r="H48"/>
  <c r="G48"/>
  <c r="F48"/>
  <c r="E48"/>
  <c r="D48"/>
  <c r="C48"/>
  <c r="B48"/>
  <c r="H47"/>
  <c r="G47"/>
  <c r="F47"/>
  <c r="E47"/>
  <c r="D47"/>
  <c r="C47"/>
  <c r="B47"/>
  <c r="H46"/>
  <c r="G46"/>
  <c r="F46"/>
  <c r="E46"/>
  <c r="D46"/>
  <c r="C46"/>
  <c r="B46"/>
  <c r="H45"/>
  <c r="G45"/>
  <c r="F45"/>
  <c r="E45"/>
  <c r="D45"/>
  <c r="C45"/>
  <c r="B45"/>
  <c r="H44"/>
  <c r="G44"/>
  <c r="F44"/>
  <c r="E44"/>
  <c r="D44"/>
  <c r="C44"/>
  <c r="B44"/>
  <c r="H43"/>
  <c r="G43"/>
  <c r="F43"/>
  <c r="E43"/>
  <c r="D43"/>
  <c r="C43"/>
  <c r="B43"/>
  <c r="H42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7"/>
  <c r="G37"/>
  <c r="F37"/>
  <c r="E37"/>
  <c r="D37"/>
  <c r="C37"/>
  <c r="B37"/>
  <c r="H36"/>
  <c r="G36"/>
  <c r="F36"/>
  <c r="E36"/>
  <c r="D36"/>
  <c r="C36"/>
  <c r="B36"/>
  <c r="H35"/>
  <c r="G35"/>
  <c r="F35"/>
  <c r="E35"/>
  <c r="D35"/>
  <c r="C35"/>
  <c r="B35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9"/>
  <c r="G29"/>
  <c r="F29"/>
  <c r="E29"/>
  <c r="D29"/>
  <c r="C29"/>
  <c r="B29"/>
  <c r="H28"/>
  <c r="G28"/>
  <c r="F28"/>
  <c r="E28"/>
  <c r="D28"/>
  <c r="C28"/>
  <c r="B28"/>
  <c r="H27"/>
  <c r="G27"/>
  <c r="F27"/>
  <c r="E27"/>
  <c r="D27"/>
  <c r="C27"/>
  <c r="B27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21"/>
  <c r="G21"/>
  <c r="F21"/>
  <c r="E21"/>
  <c r="D21"/>
  <c r="C21"/>
  <c r="B21"/>
  <c r="H20"/>
  <c r="G20"/>
  <c r="F20"/>
  <c r="E20"/>
  <c r="D20"/>
  <c r="C20"/>
  <c r="B20"/>
  <c r="H19"/>
  <c r="G19"/>
  <c r="F19"/>
  <c r="E19"/>
  <c r="D19"/>
  <c r="C19"/>
  <c r="B19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3"/>
  <c r="G13"/>
  <c r="F13"/>
  <c r="E13"/>
  <c r="D13"/>
  <c r="C13"/>
  <c r="B13"/>
  <c r="H12"/>
  <c r="G12"/>
  <c r="F12"/>
  <c r="E12"/>
  <c r="D12"/>
  <c r="C12"/>
  <c r="B12"/>
  <c r="H11"/>
  <c r="G11"/>
  <c r="F11"/>
  <c r="E11"/>
  <c r="D11"/>
  <c r="C11"/>
  <c r="B11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20" i="2"/>
  <c r="G20"/>
  <c r="F20"/>
  <c r="E20"/>
  <c r="D20"/>
  <c r="C20"/>
  <c r="B20"/>
  <c r="H19"/>
  <c r="G19"/>
  <c r="F19"/>
  <c r="E19"/>
  <c r="D19"/>
  <c r="C19"/>
  <c r="B19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3"/>
  <c r="G13"/>
  <c r="F13"/>
  <c r="E13"/>
  <c r="D13"/>
  <c r="C13"/>
  <c r="B13"/>
  <c r="H12"/>
  <c r="G12"/>
  <c r="F12"/>
  <c r="E12"/>
  <c r="D12"/>
  <c r="C12"/>
  <c r="B12"/>
  <c r="H11"/>
  <c r="G11"/>
  <c r="F11"/>
  <c r="E11"/>
  <c r="D11"/>
  <c r="C11"/>
  <c r="B11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I18" i="4" l="1"/>
  <c r="I17"/>
  <c r="I20"/>
  <c r="I12"/>
  <c r="I21"/>
  <c r="I22"/>
  <c r="I9"/>
  <c r="I16"/>
  <c r="I11"/>
  <c r="I19"/>
  <c r="I23"/>
  <c r="J18" l="1"/>
  <c r="J10"/>
  <c r="I10"/>
  <c r="I15"/>
  <c r="J15"/>
  <c r="J17"/>
  <c r="I13"/>
  <c r="J13"/>
  <c r="J24"/>
  <c r="I24"/>
  <c r="I14"/>
  <c r="J14"/>
  <c r="J20"/>
  <c r="I8"/>
  <c r="J19"/>
  <c r="J11"/>
  <c r="J16"/>
  <c r="J12"/>
  <c r="J9"/>
  <c r="J22"/>
  <c r="J21"/>
  <c r="J23"/>
  <c r="J8"/>
  <c r="L12" l="1"/>
  <c r="M12" s="1"/>
  <c r="L22"/>
  <c r="M22" s="1"/>
  <c r="L20"/>
  <c r="M20" s="1"/>
  <c r="L14"/>
  <c r="M14" s="1"/>
  <c r="L17"/>
  <c r="M17" s="1"/>
  <c r="L24"/>
  <c r="M24" s="1"/>
  <c r="L11"/>
  <c r="M11" s="1"/>
  <c r="L13"/>
  <c r="M13" s="1"/>
  <c r="L19"/>
  <c r="M19" s="1"/>
  <c r="L15"/>
  <c r="M15" s="1"/>
  <c r="L21"/>
  <c r="M21" s="1"/>
  <c r="L16"/>
  <c r="M16" s="1"/>
  <c r="L9"/>
  <c r="M9" s="1"/>
  <c r="L10"/>
  <c r="M10" s="1"/>
  <c r="L18"/>
  <c r="M18" s="1"/>
  <c r="O14" l="1"/>
  <c r="O16"/>
  <c r="O24"/>
  <c r="O13"/>
  <c r="L23" l="1"/>
  <c r="M23" s="1"/>
  <c r="L8"/>
  <c r="M8" s="1"/>
  <c r="O12" s="1"/>
  <c r="O22" l="1"/>
  <c r="O23"/>
  <c r="O9"/>
  <c r="O10"/>
  <c r="O20"/>
  <c r="O21"/>
  <c r="O18"/>
  <c r="O19"/>
  <c r="O15"/>
  <c r="O17"/>
  <c r="O11"/>
  <c r="O8"/>
  <c r="A8" l="1"/>
  <c r="A22"/>
  <c r="A24"/>
  <c r="A12"/>
  <c r="A11"/>
  <c r="A15"/>
  <c r="A13"/>
  <c r="A10"/>
  <c r="A18"/>
  <c r="A23"/>
  <c r="A17"/>
  <c r="A9"/>
  <c r="A14"/>
  <c r="A16"/>
  <c r="A19"/>
  <c r="A20"/>
  <c r="A21"/>
</calcChain>
</file>

<file path=xl/sharedStrings.xml><?xml version="1.0" encoding="utf-8"?>
<sst xmlns="http://schemas.openxmlformats.org/spreadsheetml/2006/main" count="214" uniqueCount="69">
  <si>
    <t>61. mistrovství Sdružení hasičů Čech, Moravy a Slezska v požárním sportu</t>
  </si>
  <si>
    <t>České Budějovice, 27. - 29. června 2014</t>
  </si>
  <si>
    <t>Výstup do 4. podlaží cvičné věže</t>
  </si>
  <si>
    <t>muži SDH</t>
  </si>
  <si>
    <t>apoř</t>
  </si>
  <si>
    <t>pořadí</t>
  </si>
  <si>
    <t>st.č.</t>
  </si>
  <si>
    <t>závodník</t>
  </si>
  <si>
    <t>družstvo</t>
  </si>
  <si>
    <t>1. pokus</t>
  </si>
  <si>
    <t>2. pokus</t>
  </si>
  <si>
    <t>výsledný</t>
  </si>
  <si>
    <t>Běh jednotlivců na 100m překážek</t>
  </si>
  <si>
    <t>muži</t>
  </si>
  <si>
    <t>100m</t>
  </si>
  <si>
    <t>věž</t>
  </si>
  <si>
    <t>štafeta</t>
  </si>
  <si>
    <t>útok</t>
  </si>
  <si>
    <t>celkem</t>
  </si>
  <si>
    <t>st.č</t>
  </si>
  <si>
    <t>kraj/jednota</t>
  </si>
  <si>
    <t>čas</t>
  </si>
  <si>
    <t>body</t>
  </si>
  <si>
    <t>bodů</t>
  </si>
  <si>
    <t>koef</t>
  </si>
  <si>
    <t>Zbožnov</t>
  </si>
  <si>
    <t>Pardubický</t>
  </si>
  <si>
    <t>Juřinka</t>
  </si>
  <si>
    <t>Zlínský</t>
  </si>
  <si>
    <t>Tuř</t>
  </si>
  <si>
    <t>Královéhradecký</t>
  </si>
  <si>
    <t>Frýdek</t>
  </si>
  <si>
    <t>Moravskoslezský</t>
  </si>
  <si>
    <t>Dehtín</t>
  </si>
  <si>
    <t>Plzeňský</t>
  </si>
  <si>
    <t>Líchovy</t>
  </si>
  <si>
    <t>Středočeský</t>
  </si>
  <si>
    <t>Mistřín</t>
  </si>
  <si>
    <t>Jihomoravský</t>
  </si>
  <si>
    <t>Příštpo</t>
  </si>
  <si>
    <t>Vysočina</t>
  </si>
  <si>
    <t>Bludov</t>
  </si>
  <si>
    <t>Olomoucký</t>
  </si>
  <si>
    <t>Pikov</t>
  </si>
  <si>
    <t>Jihočeský</t>
  </si>
  <si>
    <t>Otročín</t>
  </si>
  <si>
    <t>Karlovarský</t>
  </si>
  <si>
    <t>Karlinky</t>
  </si>
  <si>
    <t>Liberecký</t>
  </si>
  <si>
    <t>Hlinsko</t>
  </si>
  <si>
    <t>Česká hasičská jednota</t>
  </si>
  <si>
    <t>Císařov</t>
  </si>
  <si>
    <t>Moravská hasičská jednota</t>
  </si>
  <si>
    <t>Lhenice</t>
  </si>
  <si>
    <t>Ústecký</t>
  </si>
  <si>
    <t>Dalovy</t>
  </si>
  <si>
    <t>Zličín</t>
  </si>
  <si>
    <t>hlavní město Praha</t>
  </si>
  <si>
    <t>Celkové pořadí družstev</t>
  </si>
  <si>
    <t>Štafeta 4x100m s překážkami</t>
  </si>
  <si>
    <t>dráha</t>
  </si>
  <si>
    <t>A</t>
  </si>
  <si>
    <t>B</t>
  </si>
  <si>
    <t>Požární útok</t>
  </si>
  <si>
    <t>levý</t>
  </si>
  <si>
    <t>pravý</t>
  </si>
  <si>
    <t>min</t>
  </si>
  <si>
    <t>max</t>
  </si>
  <si>
    <t>koefH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</si>
</sst>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0" applyFont="1"/>
    <xf numFmtId="0" fontId="1" fillId="2" borderId="2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1"/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Fill="1" applyBorder="1" applyAlignment="1">
      <alignment horizontal="centerContinuous"/>
    </xf>
    <xf numFmtId="0" fontId="4" fillId="2" borderId="2" xfId="1" applyFill="1" applyBorder="1"/>
    <xf numFmtId="0" fontId="1" fillId="2" borderId="31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4" fillId="2" borderId="3" xfId="1" applyFill="1" applyBorder="1"/>
    <xf numFmtId="0" fontId="1" fillId="2" borderId="10" xfId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1" fillId="2" borderId="33" xfId="1" applyFont="1" applyFill="1" applyBorder="1" applyAlignment="1">
      <alignment horizontal="center"/>
    </xf>
    <xf numFmtId="0" fontId="1" fillId="2" borderId="34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1" fillId="2" borderId="36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4" fillId="0" borderId="37" xfId="1" applyBorder="1" applyAlignment="1">
      <alignment horizontal="center"/>
    </xf>
    <xf numFmtId="0" fontId="4" fillId="0" borderId="38" xfId="1" applyBorder="1" applyAlignment="1">
      <alignment horizontal="center"/>
    </xf>
    <xf numFmtId="2" fontId="4" fillId="0" borderId="13" xfId="1" applyNumberFormat="1" applyBorder="1" applyAlignment="1">
      <alignment horizontal="center"/>
    </xf>
    <xf numFmtId="2" fontId="4" fillId="0" borderId="39" xfId="1" applyNumberFormat="1" applyBorder="1" applyAlignment="1">
      <alignment horizontal="center"/>
    </xf>
    <xf numFmtId="2" fontId="1" fillId="0" borderId="40" xfId="1" applyNumberFormat="1" applyFont="1" applyBorder="1" applyAlignment="1">
      <alignment horizontal="center"/>
    </xf>
    <xf numFmtId="2" fontId="1" fillId="0" borderId="37" xfId="1" applyNumberFormat="1" applyFont="1" applyBorder="1" applyAlignment="1">
      <alignment horizontal="center"/>
    </xf>
    <xf numFmtId="2" fontId="4" fillId="0" borderId="0" xfId="1" applyNumberFormat="1"/>
    <xf numFmtId="0" fontId="4" fillId="0" borderId="21" xfId="1" applyBorder="1" applyAlignment="1">
      <alignment horizontal="center"/>
    </xf>
    <xf numFmtId="0" fontId="4" fillId="0" borderId="41" xfId="1" applyBorder="1" applyAlignment="1">
      <alignment horizontal="center"/>
    </xf>
    <xf numFmtId="0" fontId="4" fillId="0" borderId="18" xfId="1" applyBorder="1" applyAlignment="1">
      <alignment horizontal="left"/>
    </xf>
    <xf numFmtId="0" fontId="4" fillId="0" borderId="19" xfId="1" applyBorder="1" applyAlignment="1">
      <alignment horizontal="left"/>
    </xf>
    <xf numFmtId="2" fontId="4" fillId="0" borderId="18" xfId="1" applyNumberFormat="1" applyBorder="1" applyAlignment="1">
      <alignment horizontal="center"/>
    </xf>
    <xf numFmtId="2" fontId="4" fillId="0" borderId="1" xfId="1" applyNumberFormat="1" applyBorder="1" applyAlignment="1">
      <alignment horizontal="center"/>
    </xf>
    <xf numFmtId="2" fontId="1" fillId="0" borderId="42" xfId="1" applyNumberFormat="1" applyFont="1" applyBorder="1" applyAlignment="1">
      <alignment horizontal="center"/>
    </xf>
    <xf numFmtId="2" fontId="1" fillId="0" borderId="21" xfId="1" applyNumberFormat="1" applyFont="1" applyBorder="1" applyAlignment="1">
      <alignment horizontal="center"/>
    </xf>
    <xf numFmtId="0" fontId="4" fillId="0" borderId="18" xfId="1" applyFill="1" applyBorder="1" applyAlignment="1">
      <alignment horizontal="left"/>
    </xf>
    <xf numFmtId="0" fontId="4" fillId="0" borderId="19" xfId="1" applyFill="1" applyBorder="1" applyAlignment="1">
      <alignment horizontal="left"/>
    </xf>
    <xf numFmtId="0" fontId="4" fillId="0" borderId="19" xfId="1" applyBorder="1" applyAlignment="1"/>
    <xf numFmtId="0" fontId="4" fillId="0" borderId="30" xfId="1" applyBorder="1" applyAlignment="1">
      <alignment horizontal="center"/>
    </xf>
    <xf numFmtId="0" fontId="4" fillId="0" borderId="27" xfId="1" applyBorder="1" applyAlignment="1">
      <alignment horizontal="center"/>
    </xf>
    <xf numFmtId="0" fontId="4" fillId="0" borderId="26" xfId="1" applyBorder="1" applyAlignment="1">
      <alignment horizontal="left"/>
    </xf>
    <xf numFmtId="0" fontId="4" fillId="0" borderId="28" xfId="1" applyBorder="1" applyAlignment="1">
      <alignment horizontal="left"/>
    </xf>
    <xf numFmtId="2" fontId="4" fillId="0" borderId="26" xfId="1" applyNumberFormat="1" applyBorder="1" applyAlignment="1">
      <alignment horizontal="center"/>
    </xf>
    <xf numFmtId="2" fontId="4" fillId="0" borderId="43" xfId="1" applyNumberFormat="1" applyBorder="1" applyAlignment="1">
      <alignment horizontal="center"/>
    </xf>
    <xf numFmtId="2" fontId="1" fillId="0" borderId="44" xfId="1" applyNumberFormat="1" applyFont="1" applyBorder="1" applyAlignment="1">
      <alignment horizontal="center"/>
    </xf>
    <xf numFmtId="2" fontId="1" fillId="0" borderId="30" xfId="1" applyNumberFormat="1" applyFont="1" applyBorder="1" applyAlignment="1">
      <alignment horizontal="center"/>
    </xf>
    <xf numFmtId="0" fontId="4" fillId="0" borderId="13" xfId="1" applyBorder="1" applyAlignment="1">
      <alignment horizontal="left"/>
    </xf>
    <xf numFmtId="0" fontId="4" fillId="0" borderId="14" xfId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798989/Dokumenty/Disk%20Google/hasi&#269;i%20Neplachovice/sout&#283;&#382;e%20hzs/mcr/m&#269;r%202014/mu&#382;i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ěž"/>
      <sheetName val="Vvěž"/>
      <sheetName val="startovkaD"/>
      <sheetName val="startovka"/>
      <sheetName val="100m"/>
      <sheetName val="100m-d"/>
      <sheetName val="V100m"/>
      <sheetName val="štafeta"/>
      <sheetName val="štafetaD"/>
      <sheetName val="útok"/>
      <sheetName val="!celkem!"/>
      <sheetName val="celkem"/>
    </sheetNames>
    <sheetDataSet>
      <sheetData sheetId="0">
        <row r="6">
          <cell r="A6" t="str">
            <v>apoř</v>
          </cell>
          <cell r="B6" t="str">
            <v>ipoř</v>
          </cell>
          <cell r="C6" t="str">
            <v>pořadí</v>
          </cell>
          <cell r="D6" t="str">
            <v>dráha</v>
          </cell>
          <cell r="E6" t="str">
            <v>st.č.</v>
          </cell>
          <cell r="F6" t="str">
            <v>dráha</v>
          </cell>
          <cell r="G6" t="str">
            <v>závodník</v>
          </cell>
          <cell r="H6" t="str">
            <v>družstvo</v>
          </cell>
          <cell r="I6" t="str">
            <v>1. pokus</v>
          </cell>
          <cell r="J6" t="str">
            <v>2. pokus</v>
          </cell>
          <cell r="K6" t="str">
            <v>výsledný</v>
          </cell>
        </row>
        <row r="7">
          <cell r="A7">
            <v>9</v>
          </cell>
          <cell r="B7">
            <v>9.1639999999999997</v>
          </cell>
          <cell r="C7">
            <v>9</v>
          </cell>
          <cell r="D7">
            <v>1</v>
          </cell>
          <cell r="E7">
            <v>164</v>
          </cell>
          <cell r="F7">
            <v>1</v>
          </cell>
          <cell r="G7" t="str">
            <v>Lukáš TABACH</v>
          </cell>
          <cell r="H7" t="str">
            <v>Kozlovice</v>
          </cell>
          <cell r="I7">
            <v>21.32</v>
          </cell>
          <cell r="J7">
            <v>16.97</v>
          </cell>
          <cell r="K7">
            <v>16.97</v>
          </cell>
        </row>
        <row r="8">
          <cell r="A8">
            <v>13</v>
          </cell>
          <cell r="B8">
            <v>13.157</v>
          </cell>
          <cell r="C8">
            <v>13</v>
          </cell>
          <cell r="D8">
            <v>2</v>
          </cell>
          <cell r="E8">
            <v>157</v>
          </cell>
          <cell r="F8">
            <v>2</v>
          </cell>
          <cell r="G8" t="str">
            <v>Dominik SOUKUP</v>
          </cell>
          <cell r="H8" t="str">
            <v>Žebnice</v>
          </cell>
          <cell r="I8">
            <v>19.260000000000002</v>
          </cell>
          <cell r="J8">
            <v>99.99</v>
          </cell>
          <cell r="K8">
            <v>19.260000000000002</v>
          </cell>
        </row>
        <row r="9">
          <cell r="A9">
            <v>1</v>
          </cell>
          <cell r="B9">
            <v>1.155</v>
          </cell>
          <cell r="C9">
            <v>1</v>
          </cell>
          <cell r="D9">
            <v>3</v>
          </cell>
          <cell r="E9">
            <v>155</v>
          </cell>
          <cell r="F9">
            <v>3</v>
          </cell>
          <cell r="G9" t="str">
            <v>Tomáš VLČEK</v>
          </cell>
          <cell r="H9" t="str">
            <v>Lhenice</v>
          </cell>
          <cell r="I9">
            <v>19.59</v>
          </cell>
          <cell r="J9">
            <v>15.67</v>
          </cell>
          <cell r="K9">
            <v>15.67</v>
          </cell>
        </row>
        <row r="10">
          <cell r="A10">
            <v>12</v>
          </cell>
          <cell r="B10">
            <v>12.151</v>
          </cell>
          <cell r="C10">
            <v>12</v>
          </cell>
          <cell r="D10">
            <v>1</v>
          </cell>
          <cell r="E10">
            <v>151</v>
          </cell>
          <cell r="F10">
            <v>1</v>
          </cell>
          <cell r="G10" t="str">
            <v>Jakub TĚŠICKÝ</v>
          </cell>
          <cell r="H10" t="str">
            <v>Kunovice</v>
          </cell>
          <cell r="I10">
            <v>18.579999999999998</v>
          </cell>
          <cell r="J10">
            <v>18.72</v>
          </cell>
          <cell r="K10">
            <v>18.579999999999998</v>
          </cell>
        </row>
        <row r="11">
          <cell r="A11">
            <v>7</v>
          </cell>
          <cell r="B11">
            <v>7.1520000000000001</v>
          </cell>
          <cell r="C11">
            <v>7</v>
          </cell>
          <cell r="D11">
            <v>2</v>
          </cell>
          <cell r="E11">
            <v>152</v>
          </cell>
          <cell r="F11">
            <v>2</v>
          </cell>
          <cell r="G11" t="str">
            <v>Adam DUDA</v>
          </cell>
          <cell r="H11" t="str">
            <v>Mistřovice</v>
          </cell>
          <cell r="I11">
            <v>16.53</v>
          </cell>
          <cell r="J11">
            <v>17.04</v>
          </cell>
          <cell r="K11">
            <v>16.53</v>
          </cell>
        </row>
        <row r="12">
          <cell r="A12">
            <v>14</v>
          </cell>
          <cell r="B12">
            <v>14.162000000000001</v>
          </cell>
          <cell r="C12">
            <v>14</v>
          </cell>
          <cell r="D12">
            <v>3</v>
          </cell>
          <cell r="E12">
            <v>162</v>
          </cell>
          <cell r="F12">
            <v>3</v>
          </cell>
          <cell r="G12" t="str">
            <v>Miroslav ARVAI</v>
          </cell>
          <cell r="H12" t="str">
            <v>Michálkovice</v>
          </cell>
          <cell r="I12">
            <v>23.05</v>
          </cell>
          <cell r="J12">
            <v>21.34</v>
          </cell>
          <cell r="K12">
            <v>21.34</v>
          </cell>
        </row>
        <row r="13">
          <cell r="A13">
            <v>8</v>
          </cell>
          <cell r="B13">
            <v>8.16</v>
          </cell>
          <cell r="C13">
            <v>8</v>
          </cell>
          <cell r="D13">
            <v>1</v>
          </cell>
          <cell r="E13">
            <v>160</v>
          </cell>
          <cell r="F13">
            <v>1</v>
          </cell>
          <cell r="G13" t="str">
            <v>Matěj KRAYZEL</v>
          </cell>
          <cell r="H13" t="str">
            <v>Těškovice</v>
          </cell>
          <cell r="I13">
            <v>16.72</v>
          </cell>
          <cell r="J13">
            <v>99.99</v>
          </cell>
          <cell r="K13">
            <v>16.72</v>
          </cell>
        </row>
        <row r="14">
          <cell r="A14">
            <v>4</v>
          </cell>
          <cell r="B14">
            <v>4.1609999999999996</v>
          </cell>
          <cell r="C14">
            <v>4</v>
          </cell>
          <cell r="D14">
            <v>2</v>
          </cell>
          <cell r="E14">
            <v>161</v>
          </cell>
          <cell r="F14">
            <v>2</v>
          </cell>
          <cell r="G14" t="str">
            <v>Jan VYVIAL</v>
          </cell>
          <cell r="H14" t="str">
            <v>Kozlovice</v>
          </cell>
          <cell r="I14">
            <v>20.69</v>
          </cell>
          <cell r="J14">
            <v>16</v>
          </cell>
          <cell r="K14">
            <v>16</v>
          </cell>
        </row>
        <row r="15">
          <cell r="A15">
            <v>2</v>
          </cell>
          <cell r="B15">
            <v>2.1589999999999998</v>
          </cell>
          <cell r="C15">
            <v>2</v>
          </cell>
          <cell r="D15">
            <v>3</v>
          </cell>
          <cell r="E15">
            <v>159</v>
          </cell>
          <cell r="F15">
            <v>3</v>
          </cell>
          <cell r="G15" t="str">
            <v>Martin LIDMILA</v>
          </cell>
          <cell r="H15" t="str">
            <v>Zbožnov</v>
          </cell>
          <cell r="I15">
            <v>17.72</v>
          </cell>
          <cell r="J15">
            <v>15.95</v>
          </cell>
          <cell r="K15">
            <v>15.95</v>
          </cell>
        </row>
        <row r="16">
          <cell r="A16">
            <v>6</v>
          </cell>
          <cell r="B16">
            <v>6.1529999999999996</v>
          </cell>
          <cell r="C16">
            <v>6</v>
          </cell>
          <cell r="D16">
            <v>4</v>
          </cell>
          <cell r="E16">
            <v>153</v>
          </cell>
          <cell r="F16">
            <v>4</v>
          </cell>
          <cell r="G16" t="str">
            <v>Jaromír BURDA</v>
          </cell>
          <cell r="H16" t="str">
            <v>Juřinka</v>
          </cell>
          <cell r="I16">
            <v>17.03</v>
          </cell>
          <cell r="J16">
            <v>16.47</v>
          </cell>
          <cell r="K16">
            <v>16.47</v>
          </cell>
        </row>
        <row r="17">
          <cell r="A17">
            <v>3</v>
          </cell>
          <cell r="B17">
            <v>3.1560000000000001</v>
          </cell>
          <cell r="C17">
            <v>3</v>
          </cell>
          <cell r="D17">
            <v>1</v>
          </cell>
          <cell r="E17">
            <v>156</v>
          </cell>
          <cell r="F17">
            <v>1</v>
          </cell>
          <cell r="G17" t="str">
            <v>Petr GRASSL</v>
          </cell>
          <cell r="H17" t="str">
            <v>Bystřice</v>
          </cell>
          <cell r="I17">
            <v>16</v>
          </cell>
          <cell r="J17">
            <v>16.38</v>
          </cell>
          <cell r="K17">
            <v>16</v>
          </cell>
        </row>
        <row r="18">
          <cell r="A18">
            <v>10</v>
          </cell>
          <cell r="B18">
            <v>10.154</v>
          </cell>
          <cell r="C18">
            <v>10</v>
          </cell>
          <cell r="D18">
            <v>2</v>
          </cell>
          <cell r="E18">
            <v>154</v>
          </cell>
          <cell r="F18">
            <v>2</v>
          </cell>
          <cell r="G18" t="str">
            <v>Daniel BUXBAUM</v>
          </cell>
          <cell r="H18" t="str">
            <v>Bochov</v>
          </cell>
          <cell r="I18">
            <v>28.1</v>
          </cell>
          <cell r="J18">
            <v>17.36</v>
          </cell>
          <cell r="K18">
            <v>17.36</v>
          </cell>
        </row>
        <row r="19">
          <cell r="A19">
            <v>11</v>
          </cell>
          <cell r="B19">
            <v>11.157999999999999</v>
          </cell>
          <cell r="C19">
            <v>11</v>
          </cell>
          <cell r="D19">
            <v>3</v>
          </cell>
          <cell r="E19">
            <v>158</v>
          </cell>
          <cell r="F19">
            <v>3</v>
          </cell>
          <cell r="G19" t="str">
            <v>Michal BULÍN</v>
          </cell>
          <cell r="H19" t="str">
            <v>Žebnice</v>
          </cell>
          <cell r="I19">
            <v>17.82</v>
          </cell>
          <cell r="J19">
            <v>99.99</v>
          </cell>
          <cell r="K19">
            <v>17.82</v>
          </cell>
        </row>
        <row r="20">
          <cell r="A20">
            <v>5</v>
          </cell>
          <cell r="B20">
            <v>5.1630000000000003</v>
          </cell>
          <cell r="C20">
            <v>5</v>
          </cell>
          <cell r="D20">
            <v>4</v>
          </cell>
          <cell r="E20">
            <v>163</v>
          </cell>
          <cell r="F20">
            <v>4</v>
          </cell>
          <cell r="G20" t="str">
            <v>Šimon KUDRNA</v>
          </cell>
          <cell r="H20" t="str">
            <v>Těškovice</v>
          </cell>
          <cell r="I20">
            <v>16.440000000000001</v>
          </cell>
          <cell r="J20">
            <v>16.55</v>
          </cell>
          <cell r="K20">
            <v>16.440000000000001</v>
          </cell>
        </row>
      </sheetData>
      <sheetData sheetId="1"/>
      <sheetData sheetId="2"/>
      <sheetData sheetId="3"/>
      <sheetData sheetId="4">
        <row r="7">
          <cell r="A7">
            <v>68</v>
          </cell>
          <cell r="B7">
            <v>68.001000000000005</v>
          </cell>
          <cell r="C7">
            <v>68</v>
          </cell>
          <cell r="D7">
            <v>1</v>
          </cell>
          <cell r="E7">
            <v>1</v>
          </cell>
          <cell r="F7">
            <v>1</v>
          </cell>
          <cell r="G7" t="str">
            <v>Radoslav BEDNÁŘ</v>
          </cell>
          <cell r="H7" t="str">
            <v>Císařov</v>
          </cell>
          <cell r="I7">
            <v>19.100000000000001</v>
          </cell>
          <cell r="J7">
            <v>18.47</v>
          </cell>
          <cell r="K7">
            <v>18.47</v>
          </cell>
        </row>
        <row r="8">
          <cell r="A8">
            <v>51</v>
          </cell>
          <cell r="B8">
            <v>51.018999999999998</v>
          </cell>
          <cell r="C8">
            <v>51</v>
          </cell>
          <cell r="D8">
            <v>2</v>
          </cell>
          <cell r="E8">
            <v>19</v>
          </cell>
          <cell r="F8">
            <v>2</v>
          </cell>
          <cell r="G8" t="str">
            <v>Jan KOLÁŘ</v>
          </cell>
          <cell r="H8" t="str">
            <v>Dehtín</v>
          </cell>
          <cell r="I8">
            <v>18.059999999999999</v>
          </cell>
          <cell r="J8">
            <v>17.96</v>
          </cell>
          <cell r="K8">
            <v>17.96</v>
          </cell>
        </row>
        <row r="9">
          <cell r="A9">
            <v>134</v>
          </cell>
          <cell r="B9">
            <v>134.02099999999999</v>
          </cell>
          <cell r="C9">
            <v>134</v>
          </cell>
          <cell r="D9">
            <v>3</v>
          </cell>
          <cell r="E9">
            <v>21</v>
          </cell>
          <cell r="F9">
            <v>3</v>
          </cell>
          <cell r="G9" t="str">
            <v>Marek DEDECIUS</v>
          </cell>
          <cell r="H9" t="str">
            <v>Lhenice</v>
          </cell>
          <cell r="I9">
            <v>99.99</v>
          </cell>
          <cell r="J9">
            <v>22.7</v>
          </cell>
          <cell r="K9">
            <v>22.7</v>
          </cell>
        </row>
        <row r="10">
          <cell r="A10">
            <v>137</v>
          </cell>
          <cell r="B10">
            <v>137.03100000000001</v>
          </cell>
          <cell r="C10">
            <v>137</v>
          </cell>
          <cell r="D10">
            <v>4</v>
          </cell>
          <cell r="E10">
            <v>31</v>
          </cell>
          <cell r="F10">
            <v>4</v>
          </cell>
          <cell r="G10" t="str">
            <v>Michael POSPÍŠIL</v>
          </cell>
          <cell r="H10" t="str">
            <v>Hlinsko</v>
          </cell>
          <cell r="I10">
            <v>25.76</v>
          </cell>
          <cell r="J10">
            <v>99.99</v>
          </cell>
          <cell r="K10">
            <v>25.76</v>
          </cell>
        </row>
        <row r="11">
          <cell r="A11">
            <v>38</v>
          </cell>
          <cell r="B11">
            <v>38.040999999999997</v>
          </cell>
          <cell r="C11">
            <v>38</v>
          </cell>
          <cell r="D11">
            <v>5</v>
          </cell>
          <cell r="E11">
            <v>41</v>
          </cell>
          <cell r="F11">
            <v>1</v>
          </cell>
          <cell r="G11" t="str">
            <v>Lukáš TEJNOR</v>
          </cell>
          <cell r="H11" t="str">
            <v>Pikov</v>
          </cell>
          <cell r="I11">
            <v>17.62</v>
          </cell>
          <cell r="J11">
            <v>99.99</v>
          </cell>
          <cell r="K11">
            <v>17.62</v>
          </cell>
        </row>
        <row r="12">
          <cell r="A12">
            <v>66</v>
          </cell>
          <cell r="B12">
            <v>65.051000000000002</v>
          </cell>
          <cell r="C12">
            <v>65</v>
          </cell>
          <cell r="D12">
            <v>6</v>
          </cell>
          <cell r="E12">
            <v>51</v>
          </cell>
          <cell r="F12">
            <v>2</v>
          </cell>
          <cell r="G12" t="str">
            <v>Michal DIVIŠ</v>
          </cell>
          <cell r="H12" t="str">
            <v>Otročín</v>
          </cell>
          <cell r="I12">
            <v>18.39</v>
          </cell>
          <cell r="J12">
            <v>99.99</v>
          </cell>
          <cell r="K12">
            <v>18.39</v>
          </cell>
        </row>
        <row r="13">
          <cell r="A13">
            <v>84</v>
          </cell>
          <cell r="B13">
            <v>84.061000000000007</v>
          </cell>
          <cell r="C13">
            <v>84</v>
          </cell>
          <cell r="D13">
            <v>7</v>
          </cell>
          <cell r="E13">
            <v>61</v>
          </cell>
          <cell r="F13">
            <v>3</v>
          </cell>
          <cell r="G13" t="str">
            <v>Ondřej HRUŠKA</v>
          </cell>
          <cell r="H13" t="str">
            <v>Zličín</v>
          </cell>
          <cell r="I13">
            <v>19.18</v>
          </cell>
          <cell r="J13">
            <v>18.920000000000002</v>
          </cell>
          <cell r="K13">
            <v>18.920000000000002</v>
          </cell>
        </row>
        <row r="14">
          <cell r="A14">
            <v>39</v>
          </cell>
          <cell r="B14">
            <v>39.073</v>
          </cell>
          <cell r="C14">
            <v>39</v>
          </cell>
          <cell r="D14">
            <v>8</v>
          </cell>
          <cell r="E14">
            <v>73</v>
          </cell>
          <cell r="F14">
            <v>4</v>
          </cell>
          <cell r="G14" t="str">
            <v>Tomáš SKALKA</v>
          </cell>
          <cell r="H14" t="str">
            <v>Juřinka</v>
          </cell>
          <cell r="I14">
            <v>17.93</v>
          </cell>
          <cell r="J14">
            <v>17.64</v>
          </cell>
          <cell r="K14">
            <v>17.64</v>
          </cell>
        </row>
        <row r="15">
          <cell r="A15">
            <v>64</v>
          </cell>
          <cell r="B15">
            <v>64.081000000000003</v>
          </cell>
          <cell r="C15">
            <v>64</v>
          </cell>
          <cell r="D15">
            <v>9</v>
          </cell>
          <cell r="E15">
            <v>81</v>
          </cell>
          <cell r="F15">
            <v>1</v>
          </cell>
          <cell r="G15" t="str">
            <v>Dušan HRADSKÝ</v>
          </cell>
          <cell r="H15" t="str">
            <v>Mistřín</v>
          </cell>
          <cell r="I15">
            <v>99.99</v>
          </cell>
          <cell r="J15">
            <v>18.36</v>
          </cell>
          <cell r="K15">
            <v>18.36</v>
          </cell>
        </row>
        <row r="16">
          <cell r="A16">
            <v>142</v>
          </cell>
          <cell r="B16">
            <v>151.09200000000001</v>
          </cell>
          <cell r="C16">
            <v>151</v>
          </cell>
          <cell r="D16">
            <v>10</v>
          </cell>
          <cell r="E16">
            <v>92</v>
          </cell>
          <cell r="F16">
            <v>2</v>
          </cell>
          <cell r="G16" t="str">
            <v>Lukáš MÍČA</v>
          </cell>
          <cell r="H16" t="str">
            <v>Příštpo</v>
          </cell>
          <cell r="I16">
            <v>99.99</v>
          </cell>
          <cell r="J16">
            <v>99.99</v>
          </cell>
          <cell r="K16">
            <v>99.99</v>
          </cell>
        </row>
        <row r="17">
          <cell r="A17">
            <v>61</v>
          </cell>
          <cell r="B17">
            <v>61.100999999999999</v>
          </cell>
          <cell r="C17">
            <v>61</v>
          </cell>
          <cell r="D17">
            <v>11</v>
          </cell>
          <cell r="E17">
            <v>101</v>
          </cell>
          <cell r="F17">
            <v>3</v>
          </cell>
          <cell r="G17" t="str">
            <v>Michal KUKLA</v>
          </cell>
          <cell r="H17" t="str">
            <v>Bludov</v>
          </cell>
          <cell r="I17">
            <v>18.27</v>
          </cell>
          <cell r="J17">
            <v>20.87</v>
          </cell>
          <cell r="K17">
            <v>18.27</v>
          </cell>
        </row>
        <row r="18">
          <cell r="A18">
            <v>62</v>
          </cell>
          <cell r="B18">
            <v>62.110999999999997</v>
          </cell>
          <cell r="C18">
            <v>62</v>
          </cell>
          <cell r="D18">
            <v>12</v>
          </cell>
          <cell r="E18">
            <v>111</v>
          </cell>
          <cell r="F18">
            <v>4</v>
          </cell>
          <cell r="G18" t="str">
            <v>Michal PAPUGA</v>
          </cell>
          <cell r="H18" t="str">
            <v>Karlinky</v>
          </cell>
          <cell r="I18">
            <v>18.3</v>
          </cell>
          <cell r="J18">
            <v>99.99</v>
          </cell>
          <cell r="K18">
            <v>18.3</v>
          </cell>
        </row>
        <row r="19">
          <cell r="A19">
            <v>13</v>
          </cell>
          <cell r="B19">
            <v>13.125999999999999</v>
          </cell>
          <cell r="C19">
            <v>13</v>
          </cell>
          <cell r="D19">
            <v>13</v>
          </cell>
          <cell r="E19">
            <v>126</v>
          </cell>
          <cell r="F19">
            <v>1</v>
          </cell>
          <cell r="G19" t="str">
            <v>Miroslav ARVAI</v>
          </cell>
          <cell r="H19" t="str">
            <v>Frýdek</v>
          </cell>
          <cell r="I19">
            <v>17.38</v>
          </cell>
          <cell r="J19">
            <v>16.86</v>
          </cell>
          <cell r="K19">
            <v>16.86</v>
          </cell>
        </row>
        <row r="20">
          <cell r="A20">
            <v>6</v>
          </cell>
          <cell r="B20">
            <v>6.1310000000000002</v>
          </cell>
          <cell r="C20">
            <v>6</v>
          </cell>
          <cell r="D20">
            <v>14</v>
          </cell>
          <cell r="E20">
            <v>131</v>
          </cell>
          <cell r="F20">
            <v>2</v>
          </cell>
          <cell r="G20" t="str">
            <v>Jiří ŠKODNÝ</v>
          </cell>
          <cell r="H20" t="str">
            <v>Zbožnov</v>
          </cell>
          <cell r="I20">
            <v>17.39</v>
          </cell>
          <cell r="J20">
            <v>16.739999999999998</v>
          </cell>
          <cell r="K20">
            <v>16.739999999999998</v>
          </cell>
        </row>
        <row r="21">
          <cell r="A21">
            <v>7</v>
          </cell>
          <cell r="B21">
            <v>7.1479999999999997</v>
          </cell>
          <cell r="C21">
            <v>7</v>
          </cell>
          <cell r="D21">
            <v>15</v>
          </cell>
          <cell r="E21">
            <v>148</v>
          </cell>
          <cell r="F21">
            <v>3</v>
          </cell>
          <cell r="G21" t="str">
            <v>Jan ZHŘÍVAL</v>
          </cell>
          <cell r="H21" t="str">
            <v>Tuř</v>
          </cell>
          <cell r="I21">
            <v>17.46</v>
          </cell>
          <cell r="J21">
            <v>16.78</v>
          </cell>
          <cell r="K21">
            <v>16.78</v>
          </cell>
        </row>
        <row r="22">
          <cell r="A22">
            <v>132</v>
          </cell>
          <cell r="B22">
            <v>132.15600000000001</v>
          </cell>
          <cell r="C22">
            <v>132</v>
          </cell>
          <cell r="D22">
            <v>16</v>
          </cell>
          <cell r="E22">
            <v>156</v>
          </cell>
          <cell r="F22">
            <v>4</v>
          </cell>
          <cell r="G22" t="str">
            <v>Marek JANOUŠEK</v>
          </cell>
          <cell r="H22" t="str">
            <v>Líchovy</v>
          </cell>
          <cell r="I22">
            <v>22.16</v>
          </cell>
          <cell r="J22">
            <v>99.99</v>
          </cell>
          <cell r="K22">
            <v>22.16</v>
          </cell>
        </row>
        <row r="23">
          <cell r="A23">
            <v>56</v>
          </cell>
          <cell r="B23">
            <v>56.164999999999999</v>
          </cell>
          <cell r="C23">
            <v>56</v>
          </cell>
          <cell r="D23">
            <v>17</v>
          </cell>
          <cell r="E23">
            <v>165</v>
          </cell>
          <cell r="F23">
            <v>1</v>
          </cell>
          <cell r="G23" t="str">
            <v>David NESVORNÝ</v>
          </cell>
          <cell r="H23" t="str">
            <v>Dalovy</v>
          </cell>
          <cell r="I23">
            <v>18.329999999999998</v>
          </cell>
          <cell r="J23">
            <v>18.09</v>
          </cell>
          <cell r="K23">
            <v>18.09</v>
          </cell>
        </row>
        <row r="24">
          <cell r="A24">
            <v>69</v>
          </cell>
          <cell r="B24">
            <v>69.001999999999995</v>
          </cell>
          <cell r="C24">
            <v>69</v>
          </cell>
          <cell r="D24">
            <v>18</v>
          </cell>
          <cell r="E24">
            <v>2</v>
          </cell>
          <cell r="F24">
            <v>2</v>
          </cell>
          <cell r="G24" t="str">
            <v>Jakub VOJTEK</v>
          </cell>
          <cell r="H24" t="str">
            <v>Císařov</v>
          </cell>
          <cell r="I24">
            <v>18.48</v>
          </cell>
          <cell r="J24">
            <v>18.66</v>
          </cell>
          <cell r="K24">
            <v>18.48</v>
          </cell>
        </row>
        <row r="25">
          <cell r="A25">
            <v>70</v>
          </cell>
          <cell r="B25">
            <v>70.012</v>
          </cell>
          <cell r="C25">
            <v>70</v>
          </cell>
          <cell r="D25">
            <v>19</v>
          </cell>
          <cell r="E25">
            <v>12</v>
          </cell>
          <cell r="F25">
            <v>3</v>
          </cell>
          <cell r="G25" t="str">
            <v>David KVÁČ</v>
          </cell>
          <cell r="H25" t="str">
            <v>Dehtín</v>
          </cell>
          <cell r="I25">
            <v>19.21</v>
          </cell>
          <cell r="J25">
            <v>18.5</v>
          </cell>
          <cell r="K25">
            <v>18.5</v>
          </cell>
        </row>
        <row r="26">
          <cell r="A26">
            <v>127</v>
          </cell>
          <cell r="B26">
            <v>127.02200000000001</v>
          </cell>
          <cell r="C26">
            <v>127</v>
          </cell>
          <cell r="D26">
            <v>20</v>
          </cell>
          <cell r="E26">
            <v>22</v>
          </cell>
          <cell r="F26">
            <v>4</v>
          </cell>
          <cell r="G26" t="str">
            <v>Lukáš HEINRICH</v>
          </cell>
          <cell r="H26" t="str">
            <v>Lhenice</v>
          </cell>
          <cell r="I26">
            <v>20.99</v>
          </cell>
          <cell r="J26">
            <v>99.99</v>
          </cell>
          <cell r="K26">
            <v>20.99</v>
          </cell>
        </row>
        <row r="27">
          <cell r="A27">
            <v>63</v>
          </cell>
          <cell r="B27">
            <v>63.037999999999997</v>
          </cell>
          <cell r="C27">
            <v>63</v>
          </cell>
          <cell r="D27">
            <v>21</v>
          </cell>
          <cell r="E27">
            <v>38</v>
          </cell>
          <cell r="F27">
            <v>1</v>
          </cell>
          <cell r="G27" t="str">
            <v>David PRAŽAN</v>
          </cell>
          <cell r="H27" t="str">
            <v>Hlinsko</v>
          </cell>
          <cell r="I27">
            <v>18.82</v>
          </cell>
          <cell r="J27">
            <v>18.309999999999999</v>
          </cell>
          <cell r="K27">
            <v>18.309999999999999</v>
          </cell>
        </row>
        <row r="28">
          <cell r="A28">
            <v>72</v>
          </cell>
          <cell r="B28">
            <v>72.042000000000002</v>
          </cell>
          <cell r="C28">
            <v>72</v>
          </cell>
          <cell r="D28">
            <v>22</v>
          </cell>
          <cell r="E28">
            <v>42</v>
          </cell>
          <cell r="F28">
            <v>2</v>
          </cell>
          <cell r="G28" t="str">
            <v>Jan VAVŘÍK</v>
          </cell>
          <cell r="H28" t="str">
            <v>Pikov</v>
          </cell>
          <cell r="I28">
            <v>18.54</v>
          </cell>
          <cell r="J28">
            <v>99.99</v>
          </cell>
          <cell r="K28">
            <v>18.54</v>
          </cell>
        </row>
        <row r="29">
          <cell r="A29">
            <v>105</v>
          </cell>
          <cell r="B29">
            <v>105.05200000000001</v>
          </cell>
          <cell r="C29">
            <v>105</v>
          </cell>
          <cell r="D29">
            <v>23</v>
          </cell>
          <cell r="E29">
            <v>52</v>
          </cell>
          <cell r="F29">
            <v>3</v>
          </cell>
          <cell r="G29" t="str">
            <v>Roman HAZMUKA</v>
          </cell>
          <cell r="H29" t="str">
            <v>Otročín</v>
          </cell>
          <cell r="I29">
            <v>19.8</v>
          </cell>
          <cell r="J29">
            <v>19.57</v>
          </cell>
          <cell r="K29">
            <v>19.57</v>
          </cell>
        </row>
        <row r="30">
          <cell r="A30">
            <v>139</v>
          </cell>
          <cell r="B30">
            <v>139.06200000000001</v>
          </cell>
          <cell r="C30">
            <v>139</v>
          </cell>
          <cell r="D30">
            <v>24</v>
          </cell>
          <cell r="E30">
            <v>62</v>
          </cell>
          <cell r="F30">
            <v>4</v>
          </cell>
          <cell r="G30" t="str">
            <v>Vojtěch JIRÁČEK</v>
          </cell>
          <cell r="H30" t="str">
            <v>Zličín</v>
          </cell>
          <cell r="I30">
            <v>41.96</v>
          </cell>
          <cell r="J30">
            <v>99.99</v>
          </cell>
          <cell r="K30">
            <v>41.96</v>
          </cell>
        </row>
        <row r="31">
          <cell r="A31">
            <v>8</v>
          </cell>
          <cell r="B31">
            <v>8.08</v>
          </cell>
          <cell r="C31">
            <v>8</v>
          </cell>
          <cell r="D31">
            <v>25</v>
          </cell>
          <cell r="E31">
            <v>80</v>
          </cell>
          <cell r="F31">
            <v>1</v>
          </cell>
          <cell r="G31" t="str">
            <v>Radek CHMELA</v>
          </cell>
          <cell r="H31" t="str">
            <v>Juřinka</v>
          </cell>
          <cell r="I31">
            <v>17.829999999999998</v>
          </cell>
          <cell r="J31">
            <v>16.78</v>
          </cell>
          <cell r="K31">
            <v>16.78</v>
          </cell>
        </row>
        <row r="32">
          <cell r="A32">
            <v>89</v>
          </cell>
          <cell r="B32">
            <v>89.081999999999994</v>
          </cell>
          <cell r="C32">
            <v>89</v>
          </cell>
          <cell r="D32">
            <v>26</v>
          </cell>
          <cell r="E32">
            <v>82</v>
          </cell>
          <cell r="F32">
            <v>2</v>
          </cell>
          <cell r="G32" t="str">
            <v>Dominik HAJNÝ</v>
          </cell>
          <cell r="H32" t="str">
            <v>Mistřín</v>
          </cell>
          <cell r="I32">
            <v>19.93</v>
          </cell>
          <cell r="J32">
            <v>18.97</v>
          </cell>
          <cell r="K32">
            <v>18.97</v>
          </cell>
        </row>
        <row r="33">
          <cell r="A33">
            <v>93</v>
          </cell>
          <cell r="B33">
            <v>93.093000000000004</v>
          </cell>
          <cell r="C33">
            <v>93</v>
          </cell>
          <cell r="D33">
            <v>27</v>
          </cell>
          <cell r="E33">
            <v>93</v>
          </cell>
          <cell r="F33">
            <v>3</v>
          </cell>
          <cell r="G33" t="str">
            <v>Matyáš PETR</v>
          </cell>
          <cell r="H33" t="str">
            <v>Příštpo</v>
          </cell>
          <cell r="I33">
            <v>19.079999999999998</v>
          </cell>
          <cell r="J33">
            <v>99.99</v>
          </cell>
          <cell r="K33">
            <v>19.079999999999998</v>
          </cell>
        </row>
        <row r="34">
          <cell r="A34">
            <v>57</v>
          </cell>
          <cell r="B34">
            <v>57.101999999999997</v>
          </cell>
          <cell r="C34">
            <v>57</v>
          </cell>
          <cell r="D34">
            <v>28</v>
          </cell>
          <cell r="E34">
            <v>102</v>
          </cell>
          <cell r="F34">
            <v>4</v>
          </cell>
          <cell r="G34" t="str">
            <v>Jiří VÉNOS</v>
          </cell>
          <cell r="H34" t="str">
            <v>Bludov</v>
          </cell>
          <cell r="I34">
            <v>18.71</v>
          </cell>
          <cell r="J34">
            <v>18.16</v>
          </cell>
          <cell r="K34">
            <v>18.16</v>
          </cell>
        </row>
        <row r="35">
          <cell r="A35">
            <v>25</v>
          </cell>
          <cell r="B35">
            <v>25.111999999999998</v>
          </cell>
          <cell r="C35">
            <v>25</v>
          </cell>
          <cell r="D35">
            <v>29</v>
          </cell>
          <cell r="E35">
            <v>112</v>
          </cell>
          <cell r="F35">
            <v>1</v>
          </cell>
          <cell r="G35" t="str">
            <v>Vojtěch RŮŽIČKA</v>
          </cell>
          <cell r="H35" t="str">
            <v>Karlinky</v>
          </cell>
          <cell r="I35">
            <v>21.02</v>
          </cell>
          <cell r="J35">
            <v>17.21</v>
          </cell>
          <cell r="K35">
            <v>17.21</v>
          </cell>
        </row>
        <row r="36">
          <cell r="A36">
            <v>30</v>
          </cell>
          <cell r="B36">
            <v>29.122</v>
          </cell>
          <cell r="C36">
            <v>29</v>
          </cell>
          <cell r="D36">
            <v>30</v>
          </cell>
          <cell r="E36">
            <v>122</v>
          </cell>
          <cell r="F36">
            <v>2</v>
          </cell>
          <cell r="G36" t="str">
            <v>Lukáš TABACH</v>
          </cell>
          <cell r="H36" t="str">
            <v>Frýdek</v>
          </cell>
          <cell r="I36">
            <v>99.99</v>
          </cell>
          <cell r="J36">
            <v>17.399999999999999</v>
          </cell>
          <cell r="K36">
            <v>17.399999999999999</v>
          </cell>
        </row>
        <row r="37">
          <cell r="A37">
            <v>21</v>
          </cell>
          <cell r="B37">
            <v>21.132000000000001</v>
          </cell>
          <cell r="C37">
            <v>21</v>
          </cell>
          <cell r="D37">
            <v>31</v>
          </cell>
          <cell r="E37">
            <v>132</v>
          </cell>
          <cell r="F37">
            <v>3</v>
          </cell>
          <cell r="G37" t="str">
            <v>Václav DIVOŠ</v>
          </cell>
          <cell r="H37" t="str">
            <v>Zbožnov</v>
          </cell>
          <cell r="I37">
            <v>17.420000000000002</v>
          </cell>
          <cell r="J37">
            <v>17.149999999999999</v>
          </cell>
          <cell r="K37">
            <v>17.149999999999999</v>
          </cell>
        </row>
        <row r="38">
          <cell r="A38">
            <v>82</v>
          </cell>
          <cell r="B38">
            <v>82.144999999999996</v>
          </cell>
          <cell r="C38">
            <v>82</v>
          </cell>
          <cell r="D38">
            <v>32</v>
          </cell>
          <cell r="E38">
            <v>145</v>
          </cell>
          <cell r="F38">
            <v>4</v>
          </cell>
          <cell r="G38" t="str">
            <v>Jakub JIROUŠ</v>
          </cell>
          <cell r="H38" t="str">
            <v>Tuř</v>
          </cell>
          <cell r="I38">
            <v>99.99</v>
          </cell>
          <cell r="J38">
            <v>18.899999999999999</v>
          </cell>
          <cell r="K38">
            <v>18.899999999999999</v>
          </cell>
        </row>
        <row r="39">
          <cell r="A39">
            <v>27</v>
          </cell>
          <cell r="B39">
            <v>27.151</v>
          </cell>
          <cell r="C39">
            <v>27</v>
          </cell>
          <cell r="D39">
            <v>33</v>
          </cell>
          <cell r="E39">
            <v>151</v>
          </cell>
          <cell r="F39">
            <v>1</v>
          </cell>
          <cell r="G39" t="str">
            <v>Radek MÍKA</v>
          </cell>
          <cell r="H39" t="str">
            <v>Líchovy</v>
          </cell>
          <cell r="I39">
            <v>17.96</v>
          </cell>
          <cell r="J39">
            <v>17.34</v>
          </cell>
          <cell r="K39">
            <v>17.34</v>
          </cell>
        </row>
        <row r="40">
          <cell r="A40">
            <v>115</v>
          </cell>
          <cell r="B40">
            <v>115.167</v>
          </cell>
          <cell r="C40">
            <v>115</v>
          </cell>
          <cell r="D40">
            <v>34</v>
          </cell>
          <cell r="E40">
            <v>167</v>
          </cell>
          <cell r="F40">
            <v>2</v>
          </cell>
          <cell r="G40" t="str">
            <v>Vojtěch VALOŠEK</v>
          </cell>
          <cell r="H40" t="str">
            <v>Dalovy</v>
          </cell>
          <cell r="I40">
            <v>99.99</v>
          </cell>
          <cell r="J40">
            <v>19.98</v>
          </cell>
          <cell r="K40">
            <v>19.98</v>
          </cell>
        </row>
        <row r="41">
          <cell r="A41">
            <v>125</v>
          </cell>
          <cell r="B41">
            <v>125.003</v>
          </cell>
          <cell r="C41">
            <v>125</v>
          </cell>
          <cell r="D41">
            <v>35</v>
          </cell>
          <cell r="E41">
            <v>3</v>
          </cell>
          <cell r="F41">
            <v>3</v>
          </cell>
          <cell r="G41" t="str">
            <v>Bronislav KOSEK</v>
          </cell>
          <cell r="H41" t="str">
            <v>Císařov</v>
          </cell>
          <cell r="I41">
            <v>22.09</v>
          </cell>
          <cell r="J41">
            <v>20.8</v>
          </cell>
          <cell r="K41">
            <v>20.8</v>
          </cell>
        </row>
        <row r="42">
          <cell r="A42">
            <v>28</v>
          </cell>
          <cell r="B42">
            <v>28.02</v>
          </cell>
          <cell r="C42">
            <v>28</v>
          </cell>
          <cell r="D42">
            <v>36</v>
          </cell>
          <cell r="E42">
            <v>20</v>
          </cell>
          <cell r="F42">
            <v>4</v>
          </cell>
          <cell r="G42" t="str">
            <v>Luboš TŮMA</v>
          </cell>
          <cell r="H42" t="str">
            <v>Dehtín</v>
          </cell>
          <cell r="I42">
            <v>17.38</v>
          </cell>
          <cell r="J42">
            <v>18.89</v>
          </cell>
          <cell r="K42">
            <v>17.38</v>
          </cell>
        </row>
        <row r="43">
          <cell r="A43">
            <v>108</v>
          </cell>
          <cell r="B43">
            <v>108.023</v>
          </cell>
          <cell r="C43">
            <v>108</v>
          </cell>
          <cell r="D43">
            <v>37</v>
          </cell>
          <cell r="E43">
            <v>23</v>
          </cell>
          <cell r="F43">
            <v>1</v>
          </cell>
          <cell r="G43" t="str">
            <v>Michal BENEŠ</v>
          </cell>
          <cell r="H43" t="str">
            <v>Lhenice</v>
          </cell>
          <cell r="I43">
            <v>20.29</v>
          </cell>
          <cell r="J43">
            <v>19.79</v>
          </cell>
          <cell r="K43">
            <v>19.79</v>
          </cell>
        </row>
        <row r="44">
          <cell r="A44">
            <v>81</v>
          </cell>
          <cell r="B44">
            <v>81.031999999999996</v>
          </cell>
          <cell r="C44">
            <v>81</v>
          </cell>
          <cell r="D44">
            <v>38</v>
          </cell>
          <cell r="E44">
            <v>32</v>
          </cell>
          <cell r="F44">
            <v>2</v>
          </cell>
          <cell r="G44" t="str">
            <v>Jiří UNČOVSKÝ</v>
          </cell>
          <cell r="H44" t="str">
            <v>Hlinsko</v>
          </cell>
          <cell r="I44">
            <v>18.98</v>
          </cell>
          <cell r="J44">
            <v>18.87</v>
          </cell>
          <cell r="K44">
            <v>18.87</v>
          </cell>
        </row>
        <row r="45">
          <cell r="A45">
            <v>88</v>
          </cell>
          <cell r="B45">
            <v>88.043000000000006</v>
          </cell>
          <cell r="C45">
            <v>88</v>
          </cell>
          <cell r="D45">
            <v>39</v>
          </cell>
          <cell r="E45">
            <v>43</v>
          </cell>
          <cell r="F45">
            <v>3</v>
          </cell>
          <cell r="G45" t="str">
            <v>Jan MAZANÝ</v>
          </cell>
          <cell r="H45" t="str">
            <v>Pikov</v>
          </cell>
          <cell r="I45">
            <v>19.190000000000001</v>
          </cell>
          <cell r="J45">
            <v>18.97</v>
          </cell>
          <cell r="K45">
            <v>18.97</v>
          </cell>
        </row>
        <row r="46">
          <cell r="A46">
            <v>94</v>
          </cell>
          <cell r="B46">
            <v>94.052999999999997</v>
          </cell>
          <cell r="C46">
            <v>94</v>
          </cell>
          <cell r="D46">
            <v>40</v>
          </cell>
          <cell r="E46">
            <v>53</v>
          </cell>
          <cell r="F46">
            <v>4</v>
          </cell>
          <cell r="G46" t="str">
            <v>Martin STRAŠIL</v>
          </cell>
          <cell r="H46" t="str">
            <v>Otročín</v>
          </cell>
          <cell r="I46">
            <v>19.11</v>
          </cell>
          <cell r="J46">
            <v>20.36</v>
          </cell>
          <cell r="K46">
            <v>19.11</v>
          </cell>
        </row>
        <row r="47">
          <cell r="A47">
            <v>114</v>
          </cell>
          <cell r="B47">
            <v>114.06399999999999</v>
          </cell>
          <cell r="C47">
            <v>114</v>
          </cell>
          <cell r="D47">
            <v>41</v>
          </cell>
          <cell r="E47">
            <v>64</v>
          </cell>
          <cell r="F47">
            <v>1</v>
          </cell>
          <cell r="G47" t="str">
            <v>Ondřej BRABENEC</v>
          </cell>
          <cell r="H47" t="str">
            <v>Zličín</v>
          </cell>
          <cell r="I47">
            <v>19.97</v>
          </cell>
          <cell r="J47">
            <v>22.63</v>
          </cell>
          <cell r="K47">
            <v>19.97</v>
          </cell>
        </row>
        <row r="48">
          <cell r="A48">
            <v>46</v>
          </cell>
          <cell r="B48">
            <v>46.073999999999998</v>
          </cell>
          <cell r="C48">
            <v>46</v>
          </cell>
          <cell r="D48">
            <v>42</v>
          </cell>
          <cell r="E48">
            <v>74</v>
          </cell>
          <cell r="F48">
            <v>2</v>
          </cell>
          <cell r="G48" t="str">
            <v>Libor BURDA</v>
          </cell>
          <cell r="H48" t="str">
            <v>Juřinka</v>
          </cell>
          <cell r="I48">
            <v>18.37</v>
          </cell>
          <cell r="J48">
            <v>17.82</v>
          </cell>
          <cell r="K48">
            <v>17.82</v>
          </cell>
        </row>
        <row r="49">
          <cell r="A49">
            <v>92</v>
          </cell>
          <cell r="B49">
            <v>92.082999999999998</v>
          </cell>
          <cell r="C49">
            <v>92</v>
          </cell>
          <cell r="D49">
            <v>43</v>
          </cell>
          <cell r="E49">
            <v>83</v>
          </cell>
          <cell r="F49">
            <v>3</v>
          </cell>
          <cell r="G49" t="str">
            <v>Vojtěch BEZUCHA</v>
          </cell>
          <cell r="H49" t="str">
            <v>Mistřín</v>
          </cell>
          <cell r="I49">
            <v>20.71</v>
          </cell>
          <cell r="J49">
            <v>19.04</v>
          </cell>
          <cell r="K49">
            <v>19.04</v>
          </cell>
        </row>
        <row r="50">
          <cell r="A50">
            <v>10</v>
          </cell>
          <cell r="B50">
            <v>10.090999999999999</v>
          </cell>
          <cell r="C50">
            <v>10</v>
          </cell>
          <cell r="D50">
            <v>44</v>
          </cell>
          <cell r="E50">
            <v>91</v>
          </cell>
          <cell r="F50">
            <v>4</v>
          </cell>
          <cell r="G50" t="str">
            <v>Vojtěch TOMŠÍČEK</v>
          </cell>
          <cell r="H50" t="str">
            <v>Příštpo</v>
          </cell>
          <cell r="I50">
            <v>17.239999999999998</v>
          </cell>
          <cell r="J50">
            <v>16.79</v>
          </cell>
          <cell r="K50">
            <v>16.79</v>
          </cell>
        </row>
        <row r="51">
          <cell r="A51">
            <v>78</v>
          </cell>
          <cell r="B51">
            <v>78.102999999999994</v>
          </cell>
          <cell r="C51">
            <v>78</v>
          </cell>
          <cell r="D51">
            <v>45</v>
          </cell>
          <cell r="E51">
            <v>103</v>
          </cell>
          <cell r="F51">
            <v>1</v>
          </cell>
          <cell r="G51" t="str">
            <v>Miroslav HÉL</v>
          </cell>
          <cell r="H51" t="str">
            <v>Bludov</v>
          </cell>
          <cell r="I51">
            <v>22.66</v>
          </cell>
          <cell r="J51">
            <v>18.809999999999999</v>
          </cell>
          <cell r="K51">
            <v>18.809999999999999</v>
          </cell>
        </row>
        <row r="52">
          <cell r="A52">
            <v>101</v>
          </cell>
          <cell r="B52">
            <v>101.11499999999999</v>
          </cell>
          <cell r="C52">
            <v>101</v>
          </cell>
          <cell r="D52">
            <v>46</v>
          </cell>
          <cell r="E52">
            <v>115</v>
          </cell>
          <cell r="F52">
            <v>2</v>
          </cell>
          <cell r="G52" t="str">
            <v>Ladislav STEJSKAL</v>
          </cell>
          <cell r="H52" t="str">
            <v>Karlinky</v>
          </cell>
          <cell r="I52">
            <v>19.48</v>
          </cell>
          <cell r="J52">
            <v>22.07</v>
          </cell>
          <cell r="K52">
            <v>19.48</v>
          </cell>
        </row>
        <row r="53">
          <cell r="A53">
            <v>26</v>
          </cell>
          <cell r="B53">
            <v>26.123000000000001</v>
          </cell>
          <cell r="C53">
            <v>26</v>
          </cell>
          <cell r="D53">
            <v>47</v>
          </cell>
          <cell r="E53">
            <v>123</v>
          </cell>
          <cell r="F53">
            <v>3</v>
          </cell>
          <cell r="G53" t="str">
            <v>Viliam ŠTINČÍK</v>
          </cell>
          <cell r="H53" t="str">
            <v>Frýdek</v>
          </cell>
          <cell r="I53">
            <v>17.3</v>
          </cell>
          <cell r="J53">
            <v>99.99</v>
          </cell>
          <cell r="K53">
            <v>17.3</v>
          </cell>
        </row>
        <row r="54">
          <cell r="A54">
            <v>58</v>
          </cell>
          <cell r="B54">
            <v>58.133000000000003</v>
          </cell>
          <cell r="C54">
            <v>58</v>
          </cell>
          <cell r="D54">
            <v>48</v>
          </cell>
          <cell r="E54">
            <v>133</v>
          </cell>
          <cell r="F54">
            <v>4</v>
          </cell>
          <cell r="G54" t="str">
            <v>Jaromír LIDMILA</v>
          </cell>
          <cell r="H54" t="str">
            <v>Zbožnov</v>
          </cell>
          <cell r="I54">
            <v>18.170000000000002</v>
          </cell>
          <cell r="J54">
            <v>99.99</v>
          </cell>
          <cell r="K54">
            <v>18.170000000000002</v>
          </cell>
        </row>
        <row r="55">
          <cell r="A55">
            <v>53</v>
          </cell>
          <cell r="B55">
            <v>53.149000000000001</v>
          </cell>
          <cell r="C55">
            <v>53</v>
          </cell>
          <cell r="D55">
            <v>49</v>
          </cell>
          <cell r="E55">
            <v>149</v>
          </cell>
          <cell r="F55">
            <v>1</v>
          </cell>
          <cell r="G55" t="str">
            <v>Michal GIERLOWSKI</v>
          </cell>
          <cell r="H55" t="str">
            <v>Tuř</v>
          </cell>
          <cell r="I55">
            <v>18.04</v>
          </cell>
          <cell r="J55">
            <v>99.99</v>
          </cell>
          <cell r="K55">
            <v>18.04</v>
          </cell>
        </row>
        <row r="56">
          <cell r="A56">
            <v>91</v>
          </cell>
          <cell r="B56">
            <v>91.153999999999996</v>
          </cell>
          <cell r="C56">
            <v>91</v>
          </cell>
          <cell r="D56">
            <v>50</v>
          </cell>
          <cell r="E56">
            <v>154</v>
          </cell>
          <cell r="F56">
            <v>2</v>
          </cell>
          <cell r="G56" t="str">
            <v>Marek ŠVEC</v>
          </cell>
          <cell r="H56" t="str">
            <v>Líchovy</v>
          </cell>
          <cell r="I56">
            <v>19.03</v>
          </cell>
          <cell r="J56">
            <v>19.600000000000001</v>
          </cell>
          <cell r="K56">
            <v>19.03</v>
          </cell>
        </row>
        <row r="57">
          <cell r="A57">
            <v>130</v>
          </cell>
          <cell r="B57">
            <v>130.166</v>
          </cell>
          <cell r="C57">
            <v>130</v>
          </cell>
          <cell r="D57">
            <v>51</v>
          </cell>
          <cell r="E57">
            <v>166</v>
          </cell>
          <cell r="F57">
            <v>3</v>
          </cell>
          <cell r="G57" t="str">
            <v>Jan TICHÝ</v>
          </cell>
          <cell r="H57" t="str">
            <v>Dalovy</v>
          </cell>
          <cell r="I57">
            <v>21.15</v>
          </cell>
          <cell r="J57">
            <v>22.52</v>
          </cell>
          <cell r="K57">
            <v>21.15</v>
          </cell>
        </row>
        <row r="58">
          <cell r="A58">
            <v>123</v>
          </cell>
          <cell r="B58">
            <v>123.004</v>
          </cell>
          <cell r="C58">
            <v>123</v>
          </cell>
          <cell r="D58">
            <v>52</v>
          </cell>
          <cell r="E58">
            <v>4</v>
          </cell>
          <cell r="F58">
            <v>4</v>
          </cell>
          <cell r="G58" t="str">
            <v>Tomáš PŘIKRYL</v>
          </cell>
          <cell r="H58" t="str">
            <v>Císařov</v>
          </cell>
          <cell r="I58">
            <v>20.309999999999999</v>
          </cell>
          <cell r="J58">
            <v>23.08</v>
          </cell>
          <cell r="K58">
            <v>20.309999999999999</v>
          </cell>
        </row>
        <row r="59">
          <cell r="A59">
            <v>33</v>
          </cell>
          <cell r="B59">
            <v>33.018000000000001</v>
          </cell>
          <cell r="C59">
            <v>33</v>
          </cell>
          <cell r="D59">
            <v>53</v>
          </cell>
          <cell r="E59">
            <v>18</v>
          </cell>
          <cell r="F59">
            <v>1</v>
          </cell>
          <cell r="G59" t="str">
            <v>Dominik SOUKUP</v>
          </cell>
          <cell r="H59" t="str">
            <v>Dehtín</v>
          </cell>
          <cell r="I59">
            <v>20.02</v>
          </cell>
          <cell r="J59">
            <v>17.52</v>
          </cell>
          <cell r="K59">
            <v>17.52</v>
          </cell>
        </row>
        <row r="60">
          <cell r="A60">
            <v>104</v>
          </cell>
          <cell r="B60">
            <v>104.024</v>
          </cell>
          <cell r="C60">
            <v>104</v>
          </cell>
          <cell r="D60">
            <v>54</v>
          </cell>
          <cell r="E60">
            <v>24</v>
          </cell>
          <cell r="F60">
            <v>2</v>
          </cell>
          <cell r="G60" t="str">
            <v>Ondřej DEDECIUS</v>
          </cell>
          <cell r="H60" t="str">
            <v>Lhenice</v>
          </cell>
          <cell r="I60">
            <v>19.57</v>
          </cell>
          <cell r="J60">
            <v>19.57</v>
          </cell>
          <cell r="K60">
            <v>19.57</v>
          </cell>
        </row>
        <row r="61">
          <cell r="A61">
            <v>112</v>
          </cell>
          <cell r="B61">
            <v>112.04</v>
          </cell>
          <cell r="C61">
            <v>112</v>
          </cell>
          <cell r="D61">
            <v>55</v>
          </cell>
          <cell r="E61">
            <v>40</v>
          </cell>
          <cell r="F61">
            <v>3</v>
          </cell>
          <cell r="G61" t="str">
            <v>Vojtěch CHMELÍK</v>
          </cell>
          <cell r="H61" t="str">
            <v>Hlinsko</v>
          </cell>
          <cell r="I61">
            <v>20.78</v>
          </cell>
          <cell r="J61">
            <v>19.91</v>
          </cell>
          <cell r="K61">
            <v>19.91</v>
          </cell>
        </row>
        <row r="62">
          <cell r="A62">
            <v>65</v>
          </cell>
          <cell r="B62">
            <v>65.043999999999997</v>
          </cell>
          <cell r="C62">
            <v>65</v>
          </cell>
          <cell r="D62">
            <v>56</v>
          </cell>
          <cell r="E62">
            <v>44</v>
          </cell>
          <cell r="F62">
            <v>4</v>
          </cell>
          <cell r="G62" t="str">
            <v>Pavel SMETANA</v>
          </cell>
          <cell r="H62" t="str">
            <v>Pikov</v>
          </cell>
          <cell r="I62">
            <v>18.39</v>
          </cell>
          <cell r="J62">
            <v>99.99</v>
          </cell>
          <cell r="K62">
            <v>18.39</v>
          </cell>
        </row>
        <row r="63">
          <cell r="A63">
            <v>41</v>
          </cell>
          <cell r="B63">
            <v>41.055</v>
          </cell>
          <cell r="C63">
            <v>41</v>
          </cell>
          <cell r="D63">
            <v>57</v>
          </cell>
          <cell r="E63">
            <v>55</v>
          </cell>
          <cell r="F63">
            <v>1</v>
          </cell>
          <cell r="G63" t="str">
            <v>Marek VÁŇA</v>
          </cell>
          <cell r="H63" t="str">
            <v>Otročín</v>
          </cell>
          <cell r="I63">
            <v>17.760000000000002</v>
          </cell>
          <cell r="J63">
            <v>99.99</v>
          </cell>
          <cell r="K63">
            <v>17.760000000000002</v>
          </cell>
        </row>
        <row r="64">
          <cell r="A64">
            <v>133</v>
          </cell>
          <cell r="B64">
            <v>133.06299999999999</v>
          </cell>
          <cell r="C64">
            <v>133</v>
          </cell>
          <cell r="D64">
            <v>58</v>
          </cell>
          <cell r="E64">
            <v>63</v>
          </cell>
          <cell r="F64">
            <v>2</v>
          </cell>
          <cell r="G64" t="str">
            <v>Václav DONÁT</v>
          </cell>
          <cell r="H64" t="str">
            <v>Zličín</v>
          </cell>
          <cell r="I64">
            <v>22.2</v>
          </cell>
          <cell r="J64">
            <v>99.99</v>
          </cell>
          <cell r="K64">
            <v>22.2</v>
          </cell>
        </row>
        <row r="65">
          <cell r="A65">
            <v>141</v>
          </cell>
          <cell r="B65">
            <v>151.07499999999999</v>
          </cell>
          <cell r="C65">
            <v>151</v>
          </cell>
          <cell r="D65">
            <v>59</v>
          </cell>
          <cell r="E65">
            <v>75</v>
          </cell>
          <cell r="F65">
            <v>3</v>
          </cell>
          <cell r="G65" t="str">
            <v>Zdeněk GUT</v>
          </cell>
          <cell r="H65" t="str">
            <v>Juřinka</v>
          </cell>
          <cell r="I65">
            <v>99.99</v>
          </cell>
          <cell r="J65">
            <v>99.99</v>
          </cell>
          <cell r="K65">
            <v>99.99</v>
          </cell>
        </row>
        <row r="66">
          <cell r="A66">
            <v>79</v>
          </cell>
          <cell r="B66">
            <v>79.084000000000003</v>
          </cell>
          <cell r="C66">
            <v>79</v>
          </cell>
          <cell r="D66">
            <v>60</v>
          </cell>
          <cell r="E66">
            <v>84</v>
          </cell>
          <cell r="F66">
            <v>4</v>
          </cell>
          <cell r="G66" t="str">
            <v>David VÝLET</v>
          </cell>
          <cell r="H66" t="str">
            <v>Mistřín</v>
          </cell>
          <cell r="I66">
            <v>18.850000000000001</v>
          </cell>
          <cell r="J66">
            <v>99.99</v>
          </cell>
          <cell r="K66">
            <v>18.850000000000001</v>
          </cell>
        </row>
        <row r="67">
          <cell r="A67">
            <v>118</v>
          </cell>
          <cell r="B67">
            <v>118.095</v>
          </cell>
          <cell r="C67">
            <v>118</v>
          </cell>
          <cell r="D67">
            <v>61</v>
          </cell>
          <cell r="E67">
            <v>95</v>
          </cell>
          <cell r="F67">
            <v>1</v>
          </cell>
          <cell r="G67" t="str">
            <v>Michal ROUŠ</v>
          </cell>
          <cell r="H67" t="str">
            <v>Příštpo</v>
          </cell>
          <cell r="I67">
            <v>99.99</v>
          </cell>
          <cell r="J67">
            <v>20.079999999999998</v>
          </cell>
          <cell r="K67">
            <v>20.079999999999998</v>
          </cell>
        </row>
        <row r="68">
          <cell r="A68">
            <v>83</v>
          </cell>
          <cell r="B68">
            <v>83.103999999999999</v>
          </cell>
          <cell r="C68">
            <v>83</v>
          </cell>
          <cell r="D68">
            <v>62</v>
          </cell>
          <cell r="E68">
            <v>104</v>
          </cell>
          <cell r="F68">
            <v>2</v>
          </cell>
          <cell r="G68" t="str">
            <v>Martin MACH</v>
          </cell>
          <cell r="H68" t="str">
            <v>Bludov</v>
          </cell>
          <cell r="I68">
            <v>19.11</v>
          </cell>
          <cell r="J68">
            <v>18.920000000000002</v>
          </cell>
          <cell r="K68">
            <v>18.920000000000002</v>
          </cell>
        </row>
        <row r="69">
          <cell r="A69">
            <v>121</v>
          </cell>
          <cell r="B69">
            <v>121.12</v>
          </cell>
          <cell r="C69">
            <v>121</v>
          </cell>
          <cell r="D69">
            <v>63</v>
          </cell>
          <cell r="E69">
            <v>120</v>
          </cell>
          <cell r="F69">
            <v>3</v>
          </cell>
          <cell r="G69" t="str">
            <v>Marek NEUMANN</v>
          </cell>
          <cell r="H69" t="str">
            <v>Karlinky</v>
          </cell>
          <cell r="I69">
            <v>20.18</v>
          </cell>
          <cell r="J69">
            <v>99.99</v>
          </cell>
          <cell r="K69">
            <v>20.18</v>
          </cell>
        </row>
        <row r="70">
          <cell r="A70">
            <v>36</v>
          </cell>
          <cell r="B70">
            <v>36.127000000000002</v>
          </cell>
          <cell r="C70">
            <v>36</v>
          </cell>
          <cell r="D70">
            <v>64</v>
          </cell>
          <cell r="E70">
            <v>127</v>
          </cell>
          <cell r="F70">
            <v>4</v>
          </cell>
          <cell r="G70" t="str">
            <v>Jan VYVIAL</v>
          </cell>
          <cell r="H70" t="str">
            <v>Frýdek</v>
          </cell>
          <cell r="I70">
            <v>19.309999999999999</v>
          </cell>
          <cell r="J70">
            <v>17.54</v>
          </cell>
          <cell r="K70">
            <v>17.54</v>
          </cell>
        </row>
        <row r="71">
          <cell r="A71">
            <v>50</v>
          </cell>
          <cell r="B71">
            <v>50.134</v>
          </cell>
          <cell r="C71">
            <v>50</v>
          </cell>
          <cell r="D71">
            <v>65</v>
          </cell>
          <cell r="E71">
            <v>134</v>
          </cell>
          <cell r="F71">
            <v>1</v>
          </cell>
          <cell r="G71" t="str">
            <v>Jan MLEJNEK</v>
          </cell>
          <cell r="H71" t="str">
            <v>Zbožnov</v>
          </cell>
          <cell r="I71">
            <v>18.309999999999999</v>
          </cell>
          <cell r="J71">
            <v>17.940000000000001</v>
          </cell>
          <cell r="K71">
            <v>17.940000000000001</v>
          </cell>
        </row>
        <row r="72">
          <cell r="A72">
            <v>5</v>
          </cell>
          <cell r="B72">
            <v>5.1459999999999999</v>
          </cell>
          <cell r="C72">
            <v>5</v>
          </cell>
          <cell r="D72">
            <v>66</v>
          </cell>
          <cell r="E72">
            <v>146</v>
          </cell>
          <cell r="F72">
            <v>2</v>
          </cell>
          <cell r="G72" t="str">
            <v>Martin HAVLÍK</v>
          </cell>
          <cell r="H72" t="str">
            <v>Tuř</v>
          </cell>
          <cell r="I72">
            <v>17.38</v>
          </cell>
          <cell r="J72">
            <v>16.73</v>
          </cell>
          <cell r="K72">
            <v>16.73</v>
          </cell>
        </row>
        <row r="73">
          <cell r="A73">
            <v>22</v>
          </cell>
          <cell r="B73">
            <v>22.157</v>
          </cell>
          <cell r="C73">
            <v>22</v>
          </cell>
          <cell r="D73">
            <v>67</v>
          </cell>
          <cell r="E73">
            <v>157</v>
          </cell>
          <cell r="F73">
            <v>3</v>
          </cell>
          <cell r="G73" t="str">
            <v>Jakub ČERMÁK</v>
          </cell>
          <cell r="H73" t="str">
            <v>Líchovy</v>
          </cell>
          <cell r="I73">
            <v>17.850000000000001</v>
          </cell>
          <cell r="J73">
            <v>17.149999999999999</v>
          </cell>
          <cell r="K73">
            <v>17.149999999999999</v>
          </cell>
        </row>
        <row r="74">
          <cell r="A74">
            <v>34</v>
          </cell>
          <cell r="B74">
            <v>34.17</v>
          </cell>
          <cell r="C74">
            <v>34</v>
          </cell>
          <cell r="D74">
            <v>68</v>
          </cell>
          <cell r="E74">
            <v>170</v>
          </cell>
          <cell r="F74">
            <v>4</v>
          </cell>
          <cell r="G74" t="str">
            <v>Jan KUNEŠ</v>
          </cell>
          <cell r="H74" t="str">
            <v>Dalovy</v>
          </cell>
          <cell r="I74">
            <v>18.7</v>
          </cell>
          <cell r="J74">
            <v>17.53</v>
          </cell>
          <cell r="K74">
            <v>17.53</v>
          </cell>
        </row>
        <row r="75">
          <cell r="A75">
            <v>122</v>
          </cell>
          <cell r="B75">
            <v>122.005</v>
          </cell>
          <cell r="C75">
            <v>122</v>
          </cell>
          <cell r="D75">
            <v>69</v>
          </cell>
          <cell r="E75">
            <v>5</v>
          </cell>
          <cell r="F75">
            <v>1</v>
          </cell>
          <cell r="G75" t="str">
            <v>Adam ŠIMEČEK</v>
          </cell>
          <cell r="H75" t="str">
            <v>Císařov</v>
          </cell>
          <cell r="I75">
            <v>22.99</v>
          </cell>
          <cell r="J75">
            <v>20.25</v>
          </cell>
          <cell r="K75">
            <v>20.25</v>
          </cell>
        </row>
        <row r="76">
          <cell r="A76">
            <v>9</v>
          </cell>
          <cell r="B76">
            <v>9.0169999999999995</v>
          </cell>
          <cell r="C76">
            <v>9</v>
          </cell>
          <cell r="D76">
            <v>70</v>
          </cell>
          <cell r="E76">
            <v>17</v>
          </cell>
          <cell r="F76">
            <v>2</v>
          </cell>
          <cell r="G76" t="str">
            <v>Michal BULÍN</v>
          </cell>
          <cell r="H76" t="str">
            <v>Dehtín</v>
          </cell>
          <cell r="I76">
            <v>18.21</v>
          </cell>
          <cell r="J76">
            <v>16.78</v>
          </cell>
          <cell r="K76">
            <v>16.78</v>
          </cell>
        </row>
        <row r="77">
          <cell r="A77">
            <v>3</v>
          </cell>
          <cell r="B77">
            <v>3.0249999999999999</v>
          </cell>
          <cell r="C77">
            <v>3</v>
          </cell>
          <cell r="D77">
            <v>71</v>
          </cell>
          <cell r="E77">
            <v>25</v>
          </cell>
          <cell r="F77">
            <v>3</v>
          </cell>
          <cell r="G77" t="str">
            <v>Tomáš VLČEK</v>
          </cell>
          <cell r="H77" t="str">
            <v>Lhenice</v>
          </cell>
          <cell r="I77">
            <v>17.52</v>
          </cell>
          <cell r="J77">
            <v>16.260000000000002</v>
          </cell>
          <cell r="K77">
            <v>16.260000000000002</v>
          </cell>
        </row>
        <row r="78">
          <cell r="A78">
            <v>120</v>
          </cell>
          <cell r="B78">
            <v>120.039</v>
          </cell>
          <cell r="C78">
            <v>120</v>
          </cell>
          <cell r="D78">
            <v>72</v>
          </cell>
          <cell r="E78">
            <v>39</v>
          </cell>
          <cell r="F78">
            <v>4</v>
          </cell>
          <cell r="G78" t="str">
            <v>Dominik BĚLSKÝ</v>
          </cell>
          <cell r="H78" t="str">
            <v>Hlinsko</v>
          </cell>
          <cell r="I78">
            <v>20.170000000000002</v>
          </cell>
          <cell r="J78">
            <v>99.99</v>
          </cell>
          <cell r="K78">
            <v>20.170000000000002</v>
          </cell>
        </row>
        <row r="79">
          <cell r="A79">
            <v>98</v>
          </cell>
          <cell r="B79">
            <v>98.045000000000002</v>
          </cell>
          <cell r="C79">
            <v>98</v>
          </cell>
          <cell r="D79">
            <v>73</v>
          </cell>
          <cell r="E79">
            <v>45</v>
          </cell>
          <cell r="F79">
            <v>1</v>
          </cell>
          <cell r="G79" t="str">
            <v>Jakub TOMEČEK</v>
          </cell>
          <cell r="H79" t="str">
            <v>Pikov</v>
          </cell>
          <cell r="I79">
            <v>19.23</v>
          </cell>
          <cell r="J79">
            <v>22.42</v>
          </cell>
          <cell r="K79">
            <v>19.23</v>
          </cell>
        </row>
        <row r="80">
          <cell r="A80">
            <v>99</v>
          </cell>
          <cell r="B80">
            <v>99.055999999999997</v>
          </cell>
          <cell r="C80">
            <v>99</v>
          </cell>
          <cell r="D80">
            <v>74</v>
          </cell>
          <cell r="E80">
            <v>56</v>
          </cell>
          <cell r="F80">
            <v>2</v>
          </cell>
          <cell r="G80" t="str">
            <v>Vladimír HUDEC</v>
          </cell>
          <cell r="H80" t="str">
            <v>Otročín</v>
          </cell>
          <cell r="I80">
            <v>19.239999999999998</v>
          </cell>
          <cell r="J80">
            <v>99.99</v>
          </cell>
          <cell r="K80">
            <v>19.239999999999998</v>
          </cell>
        </row>
        <row r="81">
          <cell r="A81">
            <v>117</v>
          </cell>
          <cell r="B81">
            <v>117.068</v>
          </cell>
          <cell r="C81">
            <v>117</v>
          </cell>
          <cell r="D81">
            <v>75</v>
          </cell>
          <cell r="E81">
            <v>68</v>
          </cell>
          <cell r="F81">
            <v>3</v>
          </cell>
          <cell r="G81" t="str">
            <v>Martin JELÍNEK</v>
          </cell>
          <cell r="H81" t="str">
            <v>Zličín</v>
          </cell>
          <cell r="I81">
            <v>20.079999999999998</v>
          </cell>
          <cell r="J81">
            <v>20.46</v>
          </cell>
          <cell r="K81">
            <v>20.079999999999998</v>
          </cell>
        </row>
        <row r="82">
          <cell r="A82">
            <v>17</v>
          </cell>
          <cell r="B82">
            <v>17.077999999999999</v>
          </cell>
          <cell r="C82">
            <v>17</v>
          </cell>
          <cell r="D82">
            <v>76</v>
          </cell>
          <cell r="E82">
            <v>78</v>
          </cell>
          <cell r="F82">
            <v>4</v>
          </cell>
          <cell r="G82" t="str">
            <v>Martin KOŇAŘÍK</v>
          </cell>
          <cell r="H82" t="str">
            <v>Juřinka</v>
          </cell>
          <cell r="I82">
            <v>17.829999999999998</v>
          </cell>
          <cell r="J82">
            <v>17.059999999999999</v>
          </cell>
          <cell r="K82">
            <v>17.059999999999999</v>
          </cell>
        </row>
        <row r="83">
          <cell r="A83">
            <v>87</v>
          </cell>
          <cell r="B83">
            <v>87.084999999999994</v>
          </cell>
          <cell r="C83">
            <v>87</v>
          </cell>
          <cell r="D83">
            <v>77</v>
          </cell>
          <cell r="E83">
            <v>85</v>
          </cell>
          <cell r="F83">
            <v>1</v>
          </cell>
          <cell r="G83" t="str">
            <v>Petr MARADA</v>
          </cell>
          <cell r="H83" t="str">
            <v>Mistřín</v>
          </cell>
          <cell r="I83">
            <v>23.64</v>
          </cell>
          <cell r="J83">
            <v>18.95</v>
          </cell>
          <cell r="K83">
            <v>18.95</v>
          </cell>
        </row>
        <row r="84">
          <cell r="A84">
            <v>107</v>
          </cell>
          <cell r="B84">
            <v>107.1</v>
          </cell>
          <cell r="C84">
            <v>107</v>
          </cell>
          <cell r="D84">
            <v>78</v>
          </cell>
          <cell r="E84">
            <v>100</v>
          </cell>
          <cell r="F84">
            <v>2</v>
          </cell>
          <cell r="G84" t="str">
            <v>Oldřich ADAM</v>
          </cell>
          <cell r="H84" t="str">
            <v>Příštpo</v>
          </cell>
          <cell r="I84">
            <v>19.72</v>
          </cell>
          <cell r="J84">
            <v>19.920000000000002</v>
          </cell>
          <cell r="K84">
            <v>19.72</v>
          </cell>
        </row>
        <row r="85">
          <cell r="A85">
            <v>97</v>
          </cell>
          <cell r="B85">
            <v>97.105000000000004</v>
          </cell>
          <cell r="C85">
            <v>97</v>
          </cell>
          <cell r="D85">
            <v>79</v>
          </cell>
          <cell r="E85">
            <v>105</v>
          </cell>
          <cell r="F85">
            <v>3</v>
          </cell>
          <cell r="G85" t="str">
            <v>Petr LAŠTŮVKA</v>
          </cell>
          <cell r="H85" t="str">
            <v>Bludov</v>
          </cell>
          <cell r="I85">
            <v>19.59</v>
          </cell>
          <cell r="J85">
            <v>19.16</v>
          </cell>
          <cell r="K85">
            <v>19.16</v>
          </cell>
        </row>
        <row r="86">
          <cell r="A86">
            <v>90</v>
          </cell>
          <cell r="B86">
            <v>90.113</v>
          </cell>
          <cell r="C86">
            <v>90</v>
          </cell>
          <cell r="D86">
            <v>80</v>
          </cell>
          <cell r="E86">
            <v>113</v>
          </cell>
          <cell r="F86">
            <v>4</v>
          </cell>
          <cell r="G86" t="str">
            <v>Jakub STEJSKAL</v>
          </cell>
          <cell r="H86" t="str">
            <v>Karlinky</v>
          </cell>
          <cell r="I86">
            <v>19.920000000000002</v>
          </cell>
          <cell r="J86">
            <v>18.989999999999998</v>
          </cell>
          <cell r="K86">
            <v>18.989999999999998</v>
          </cell>
        </row>
        <row r="87">
          <cell r="A87">
            <v>43</v>
          </cell>
          <cell r="B87">
            <v>43.125</v>
          </cell>
          <cell r="C87">
            <v>43</v>
          </cell>
          <cell r="D87">
            <v>81</v>
          </cell>
          <cell r="E87">
            <v>125</v>
          </cell>
          <cell r="F87">
            <v>1</v>
          </cell>
          <cell r="G87" t="str">
            <v>Vladimír DUŽÍK</v>
          </cell>
          <cell r="H87" t="str">
            <v>Frýdek</v>
          </cell>
          <cell r="I87">
            <v>19.170000000000002</v>
          </cell>
          <cell r="J87">
            <v>17.8</v>
          </cell>
          <cell r="K87">
            <v>17.8</v>
          </cell>
        </row>
        <row r="88">
          <cell r="A88">
            <v>2</v>
          </cell>
          <cell r="B88">
            <v>2.1349999999999998</v>
          </cell>
          <cell r="C88">
            <v>2</v>
          </cell>
          <cell r="D88">
            <v>82</v>
          </cell>
          <cell r="E88">
            <v>135</v>
          </cell>
          <cell r="F88">
            <v>2</v>
          </cell>
          <cell r="G88" t="str">
            <v>Martin LIDMILA</v>
          </cell>
          <cell r="H88" t="str">
            <v>Zbožnov</v>
          </cell>
          <cell r="I88">
            <v>16.440000000000001</v>
          </cell>
          <cell r="J88">
            <v>15.97</v>
          </cell>
          <cell r="K88">
            <v>15.97</v>
          </cell>
        </row>
        <row r="89">
          <cell r="A89">
            <v>32</v>
          </cell>
          <cell r="B89">
            <v>32.146999999999998</v>
          </cell>
          <cell r="C89">
            <v>32</v>
          </cell>
          <cell r="D89">
            <v>83</v>
          </cell>
          <cell r="E89">
            <v>147</v>
          </cell>
          <cell r="F89">
            <v>3</v>
          </cell>
          <cell r="G89" t="str">
            <v>Pavel SLOVÁK</v>
          </cell>
          <cell r="H89" t="str">
            <v>Tuř</v>
          </cell>
          <cell r="I89">
            <v>17.46</v>
          </cell>
          <cell r="J89">
            <v>32.03</v>
          </cell>
          <cell r="K89">
            <v>17.46</v>
          </cell>
        </row>
        <row r="90">
          <cell r="A90">
            <v>42</v>
          </cell>
          <cell r="B90">
            <v>42.158000000000001</v>
          </cell>
          <cell r="C90">
            <v>42</v>
          </cell>
          <cell r="D90">
            <v>84</v>
          </cell>
          <cell r="E90">
            <v>158</v>
          </cell>
          <cell r="F90">
            <v>4</v>
          </cell>
          <cell r="G90" t="str">
            <v>Filip PRINZ</v>
          </cell>
          <cell r="H90" t="str">
            <v>Líchovy</v>
          </cell>
          <cell r="I90">
            <v>18.55</v>
          </cell>
          <cell r="J90">
            <v>17.78</v>
          </cell>
          <cell r="K90">
            <v>17.78</v>
          </cell>
        </row>
        <row r="91">
          <cell r="A91">
            <v>106</v>
          </cell>
          <cell r="B91">
            <v>106.164</v>
          </cell>
          <cell r="C91">
            <v>106</v>
          </cell>
          <cell r="D91">
            <v>85</v>
          </cell>
          <cell r="E91">
            <v>164</v>
          </cell>
          <cell r="F91">
            <v>1</v>
          </cell>
          <cell r="G91" t="str">
            <v>Vojtěch VONDRÁK</v>
          </cell>
          <cell r="H91" t="str">
            <v>Dalovy</v>
          </cell>
          <cell r="I91">
            <v>19.7</v>
          </cell>
          <cell r="J91">
            <v>22.88</v>
          </cell>
          <cell r="K91">
            <v>19.7</v>
          </cell>
        </row>
        <row r="92">
          <cell r="A92">
            <v>96</v>
          </cell>
          <cell r="B92">
            <v>96.006</v>
          </cell>
          <cell r="C92">
            <v>96</v>
          </cell>
          <cell r="D92">
            <v>86</v>
          </cell>
          <cell r="E92">
            <v>6</v>
          </cell>
          <cell r="F92">
            <v>2</v>
          </cell>
          <cell r="G92" t="str">
            <v>Jakub MACEK</v>
          </cell>
          <cell r="H92" t="str">
            <v>Císařov</v>
          </cell>
          <cell r="I92">
            <v>19.149999999999999</v>
          </cell>
          <cell r="J92">
            <v>99.99</v>
          </cell>
          <cell r="K92">
            <v>19.149999999999999</v>
          </cell>
        </row>
        <row r="93">
          <cell r="A93">
            <v>15</v>
          </cell>
          <cell r="B93">
            <v>15.013999999999999</v>
          </cell>
          <cell r="C93">
            <v>15</v>
          </cell>
          <cell r="D93">
            <v>87</v>
          </cell>
          <cell r="E93">
            <v>14</v>
          </cell>
          <cell r="F93">
            <v>3</v>
          </cell>
          <cell r="G93" t="str">
            <v>Petr GRASSL</v>
          </cell>
          <cell r="H93" t="str">
            <v>Dehtín</v>
          </cell>
          <cell r="I93">
            <v>16.899999999999999</v>
          </cell>
          <cell r="J93">
            <v>17.239999999999998</v>
          </cell>
          <cell r="K93">
            <v>16.899999999999999</v>
          </cell>
        </row>
        <row r="94">
          <cell r="A94">
            <v>76</v>
          </cell>
          <cell r="B94">
            <v>76.025999999999996</v>
          </cell>
          <cell r="C94">
            <v>76</v>
          </cell>
          <cell r="D94">
            <v>88</v>
          </cell>
          <cell r="E94">
            <v>26</v>
          </cell>
          <cell r="F94">
            <v>4</v>
          </cell>
          <cell r="G94" t="str">
            <v>Pavel NOVÁK</v>
          </cell>
          <cell r="H94" t="str">
            <v>Lhenice</v>
          </cell>
          <cell r="I94">
            <v>19.13</v>
          </cell>
          <cell r="J94">
            <v>18.690000000000001</v>
          </cell>
          <cell r="K94">
            <v>18.690000000000001</v>
          </cell>
        </row>
        <row r="95">
          <cell r="A95">
            <v>71</v>
          </cell>
          <cell r="B95">
            <v>71.037000000000006</v>
          </cell>
          <cell r="C95">
            <v>71</v>
          </cell>
          <cell r="D95">
            <v>89</v>
          </cell>
          <cell r="E95">
            <v>37</v>
          </cell>
          <cell r="F95">
            <v>1</v>
          </cell>
          <cell r="G95" t="str">
            <v>Martin RYBENSKÝ</v>
          </cell>
          <cell r="H95" t="str">
            <v>Hlinsko</v>
          </cell>
          <cell r="I95">
            <v>99.99</v>
          </cell>
          <cell r="J95">
            <v>18.510000000000002</v>
          </cell>
          <cell r="K95">
            <v>18.510000000000002</v>
          </cell>
        </row>
        <row r="96">
          <cell r="A96">
            <v>102</v>
          </cell>
          <cell r="B96">
            <v>102.04600000000001</v>
          </cell>
          <cell r="C96">
            <v>102</v>
          </cell>
          <cell r="D96">
            <v>90</v>
          </cell>
          <cell r="E96">
            <v>46</v>
          </cell>
          <cell r="F96">
            <v>2</v>
          </cell>
          <cell r="G96" t="str">
            <v>Petr PECLINOVSKÝ</v>
          </cell>
          <cell r="H96" t="str">
            <v>Pikov</v>
          </cell>
          <cell r="I96">
            <v>99.99</v>
          </cell>
          <cell r="J96">
            <v>19.510000000000002</v>
          </cell>
          <cell r="K96">
            <v>19.510000000000002</v>
          </cell>
        </row>
        <row r="97">
          <cell r="A97">
            <v>73</v>
          </cell>
          <cell r="B97">
            <v>72.057000000000002</v>
          </cell>
          <cell r="C97">
            <v>72</v>
          </cell>
          <cell r="D97">
            <v>91</v>
          </cell>
          <cell r="E97">
            <v>57</v>
          </cell>
          <cell r="F97">
            <v>3</v>
          </cell>
          <cell r="G97" t="str">
            <v>Michal HORŇÁČEK</v>
          </cell>
          <cell r="H97" t="str">
            <v>Otročín</v>
          </cell>
          <cell r="I97">
            <v>18.54</v>
          </cell>
          <cell r="J97">
            <v>99.99</v>
          </cell>
          <cell r="K97">
            <v>18.54</v>
          </cell>
        </row>
        <row r="98">
          <cell r="A98">
            <v>77</v>
          </cell>
          <cell r="B98">
            <v>77.064999999999998</v>
          </cell>
          <cell r="C98">
            <v>77</v>
          </cell>
          <cell r="D98">
            <v>92</v>
          </cell>
          <cell r="E98">
            <v>65</v>
          </cell>
          <cell r="F98">
            <v>4</v>
          </cell>
          <cell r="G98" t="str">
            <v>David WOLF</v>
          </cell>
          <cell r="H98" t="str">
            <v>Zličín</v>
          </cell>
          <cell r="I98">
            <v>19.2</v>
          </cell>
          <cell r="J98">
            <v>18.7</v>
          </cell>
          <cell r="K98">
            <v>18.7</v>
          </cell>
        </row>
        <row r="99">
          <cell r="A99">
            <v>11</v>
          </cell>
          <cell r="B99">
            <v>11.071999999999999</v>
          </cell>
          <cell r="C99">
            <v>11</v>
          </cell>
          <cell r="D99">
            <v>93</v>
          </cell>
          <cell r="E99">
            <v>72</v>
          </cell>
          <cell r="F99">
            <v>1</v>
          </cell>
          <cell r="G99" t="str">
            <v>Jaromír BURDA</v>
          </cell>
          <cell r="H99" t="str">
            <v>Juřinka</v>
          </cell>
          <cell r="I99">
            <v>19.559999999999999</v>
          </cell>
          <cell r="J99">
            <v>16.829999999999998</v>
          </cell>
          <cell r="K99">
            <v>16.829999999999998</v>
          </cell>
        </row>
        <row r="100">
          <cell r="A100">
            <v>45</v>
          </cell>
          <cell r="B100">
            <v>45.085999999999999</v>
          </cell>
          <cell r="C100">
            <v>45</v>
          </cell>
          <cell r="D100">
            <v>94</v>
          </cell>
          <cell r="E100">
            <v>86</v>
          </cell>
          <cell r="F100">
            <v>2</v>
          </cell>
          <cell r="G100" t="str">
            <v>Martin GRUBER</v>
          </cell>
          <cell r="H100" t="str">
            <v>Mistřín</v>
          </cell>
          <cell r="I100">
            <v>17.809999999999999</v>
          </cell>
          <cell r="J100">
            <v>23.15</v>
          </cell>
          <cell r="K100">
            <v>17.809999999999999</v>
          </cell>
        </row>
        <row r="101">
          <cell r="A101">
            <v>44</v>
          </cell>
          <cell r="B101">
            <v>44.095999999999997</v>
          </cell>
          <cell r="C101">
            <v>44</v>
          </cell>
          <cell r="D101">
            <v>95</v>
          </cell>
          <cell r="E101">
            <v>96</v>
          </cell>
          <cell r="F101">
            <v>3</v>
          </cell>
          <cell r="G101" t="str">
            <v>Jakub PROCHÁZKA</v>
          </cell>
          <cell r="H101" t="str">
            <v>Příštpo</v>
          </cell>
          <cell r="I101">
            <v>18.02</v>
          </cell>
          <cell r="J101">
            <v>17.809999999999999</v>
          </cell>
          <cell r="K101">
            <v>17.809999999999999</v>
          </cell>
        </row>
        <row r="102">
          <cell r="A102">
            <v>109</v>
          </cell>
          <cell r="B102">
            <v>109.10599999999999</v>
          </cell>
          <cell r="C102">
            <v>109</v>
          </cell>
          <cell r="D102">
            <v>96</v>
          </cell>
          <cell r="E102">
            <v>106</v>
          </cell>
          <cell r="F102">
            <v>4</v>
          </cell>
          <cell r="G102" t="str">
            <v>Martin SOBOTKA</v>
          </cell>
          <cell r="H102" t="str">
            <v>Bludov</v>
          </cell>
          <cell r="I102">
            <v>19.82</v>
          </cell>
          <cell r="J102">
            <v>31.67</v>
          </cell>
          <cell r="K102">
            <v>19.82</v>
          </cell>
        </row>
        <row r="103">
          <cell r="A103">
            <v>135</v>
          </cell>
          <cell r="B103">
            <v>135.11699999999999</v>
          </cell>
          <cell r="C103">
            <v>135</v>
          </cell>
          <cell r="D103">
            <v>97</v>
          </cell>
          <cell r="E103">
            <v>117</v>
          </cell>
          <cell r="F103">
            <v>1</v>
          </cell>
          <cell r="G103" t="str">
            <v>Jiří KOKTA</v>
          </cell>
          <cell r="H103" t="str">
            <v>Karlinky</v>
          </cell>
          <cell r="I103">
            <v>22.99</v>
          </cell>
          <cell r="J103">
            <v>23.65</v>
          </cell>
          <cell r="K103">
            <v>22.99</v>
          </cell>
        </row>
        <row r="104">
          <cell r="A104">
            <v>23</v>
          </cell>
          <cell r="B104">
            <v>23.123999999999999</v>
          </cell>
          <cell r="C104">
            <v>23</v>
          </cell>
          <cell r="D104">
            <v>98</v>
          </cell>
          <cell r="E104">
            <v>124</v>
          </cell>
          <cell r="F104">
            <v>2</v>
          </cell>
          <cell r="G104" t="str">
            <v>Šimon KUDRNA</v>
          </cell>
          <cell r="H104" t="str">
            <v>Frýdek</v>
          </cell>
          <cell r="I104">
            <v>17.170000000000002</v>
          </cell>
          <cell r="J104">
            <v>99.99</v>
          </cell>
          <cell r="K104">
            <v>17.170000000000002</v>
          </cell>
        </row>
        <row r="105">
          <cell r="A105">
            <v>16</v>
          </cell>
          <cell r="B105">
            <v>16.135999999999999</v>
          </cell>
          <cell r="C105">
            <v>16</v>
          </cell>
          <cell r="D105">
            <v>99</v>
          </cell>
          <cell r="E105">
            <v>136</v>
          </cell>
          <cell r="F105">
            <v>3</v>
          </cell>
          <cell r="G105" t="str">
            <v>Josef MLÁDEK</v>
          </cell>
          <cell r="H105" t="str">
            <v>Zbožnov</v>
          </cell>
          <cell r="I105">
            <v>22.35</v>
          </cell>
          <cell r="J105">
            <v>16.97</v>
          </cell>
          <cell r="K105">
            <v>16.97</v>
          </cell>
        </row>
        <row r="106">
          <cell r="A106">
            <v>35</v>
          </cell>
          <cell r="B106">
            <v>35.143000000000001</v>
          </cell>
          <cell r="C106">
            <v>35</v>
          </cell>
          <cell r="D106">
            <v>100</v>
          </cell>
          <cell r="E106">
            <v>143</v>
          </cell>
          <cell r="F106">
            <v>4</v>
          </cell>
          <cell r="G106" t="str">
            <v>Jakub POSPÍŠIL</v>
          </cell>
          <cell r="H106" t="str">
            <v>Tuř</v>
          </cell>
          <cell r="I106">
            <v>18.43</v>
          </cell>
          <cell r="J106">
            <v>17.54</v>
          </cell>
          <cell r="K106">
            <v>17.54</v>
          </cell>
        </row>
        <row r="107">
          <cell r="A107">
            <v>48</v>
          </cell>
          <cell r="B107">
            <v>48.155000000000001</v>
          </cell>
          <cell r="C107">
            <v>48</v>
          </cell>
          <cell r="D107">
            <v>101</v>
          </cell>
          <cell r="E107">
            <v>155</v>
          </cell>
          <cell r="F107">
            <v>1</v>
          </cell>
          <cell r="G107" t="str">
            <v>Tomáš FIALA</v>
          </cell>
          <cell r="H107" t="str">
            <v>Líchovy</v>
          </cell>
          <cell r="I107">
            <v>17.940000000000001</v>
          </cell>
          <cell r="J107">
            <v>17.87</v>
          </cell>
          <cell r="K107">
            <v>17.87</v>
          </cell>
        </row>
        <row r="108">
          <cell r="A108">
            <v>131</v>
          </cell>
          <cell r="B108">
            <v>131.16800000000001</v>
          </cell>
          <cell r="C108">
            <v>131</v>
          </cell>
          <cell r="D108">
            <v>102</v>
          </cell>
          <cell r="E108">
            <v>168</v>
          </cell>
          <cell r="F108">
            <v>2</v>
          </cell>
          <cell r="G108" t="str">
            <v>Miroslav PEKÁREK</v>
          </cell>
          <cell r="H108" t="str">
            <v>Dalovy</v>
          </cell>
          <cell r="I108">
            <v>21.31</v>
          </cell>
          <cell r="J108">
            <v>21.47</v>
          </cell>
          <cell r="K108">
            <v>21.31</v>
          </cell>
        </row>
        <row r="109">
          <cell r="A109">
            <v>95</v>
          </cell>
          <cell r="B109">
            <v>95.007000000000005</v>
          </cell>
          <cell r="C109">
            <v>95</v>
          </cell>
          <cell r="D109">
            <v>103</v>
          </cell>
          <cell r="E109">
            <v>7</v>
          </cell>
          <cell r="F109">
            <v>3</v>
          </cell>
          <cell r="G109" t="str">
            <v>Aleš PĚKNÍK</v>
          </cell>
          <cell r="H109" t="str">
            <v>Císařov</v>
          </cell>
          <cell r="I109">
            <v>19.14</v>
          </cell>
          <cell r="J109">
            <v>99.99</v>
          </cell>
          <cell r="K109">
            <v>19.14</v>
          </cell>
        </row>
        <row r="110">
          <cell r="A110">
            <v>60</v>
          </cell>
          <cell r="B110">
            <v>60.015999999999998</v>
          </cell>
          <cell r="C110">
            <v>60</v>
          </cell>
          <cell r="D110">
            <v>104</v>
          </cell>
          <cell r="E110">
            <v>16</v>
          </cell>
          <cell r="F110">
            <v>4</v>
          </cell>
          <cell r="G110" t="str">
            <v>Jiří HERIAN</v>
          </cell>
          <cell r="H110" t="str">
            <v>Dehtín</v>
          </cell>
          <cell r="I110">
            <v>18.510000000000002</v>
          </cell>
          <cell r="J110">
            <v>18.23</v>
          </cell>
          <cell r="K110">
            <v>18.23</v>
          </cell>
        </row>
        <row r="111">
          <cell r="A111">
            <v>124</v>
          </cell>
          <cell r="B111">
            <v>124.027</v>
          </cell>
          <cell r="C111">
            <v>124</v>
          </cell>
          <cell r="D111">
            <v>105</v>
          </cell>
          <cell r="E111">
            <v>27</v>
          </cell>
          <cell r="F111">
            <v>1</v>
          </cell>
          <cell r="G111" t="str">
            <v>Jan PAKOSTA</v>
          </cell>
          <cell r="H111" t="str">
            <v>Lhenice</v>
          </cell>
          <cell r="I111">
            <v>99.99</v>
          </cell>
          <cell r="J111">
            <v>20.45</v>
          </cell>
          <cell r="K111">
            <v>20.45</v>
          </cell>
        </row>
        <row r="112">
          <cell r="A112">
            <v>67</v>
          </cell>
          <cell r="B112">
            <v>67.036000000000001</v>
          </cell>
          <cell r="C112">
            <v>67</v>
          </cell>
          <cell r="D112">
            <v>106</v>
          </cell>
          <cell r="E112">
            <v>36</v>
          </cell>
          <cell r="F112">
            <v>2</v>
          </cell>
          <cell r="G112" t="str">
            <v>Lukáš HYNEK</v>
          </cell>
          <cell r="H112" t="str">
            <v>Hlinsko</v>
          </cell>
          <cell r="I112">
            <v>18.440000000000001</v>
          </cell>
          <cell r="J112">
            <v>20.14</v>
          </cell>
          <cell r="K112">
            <v>18.440000000000001</v>
          </cell>
        </row>
        <row r="113">
          <cell r="A113">
            <v>80</v>
          </cell>
          <cell r="B113">
            <v>80.046999999999997</v>
          </cell>
          <cell r="C113">
            <v>80</v>
          </cell>
          <cell r="D113">
            <v>107</v>
          </cell>
          <cell r="E113">
            <v>47</v>
          </cell>
          <cell r="F113">
            <v>3</v>
          </cell>
          <cell r="G113" t="str">
            <v>Jaroslav HOLUB</v>
          </cell>
          <cell r="H113" t="str">
            <v>Pikov</v>
          </cell>
          <cell r="I113">
            <v>18.86</v>
          </cell>
          <cell r="J113">
            <v>22.44</v>
          </cell>
          <cell r="K113">
            <v>18.86</v>
          </cell>
        </row>
        <row r="114">
          <cell r="A114">
            <v>111</v>
          </cell>
          <cell r="B114">
            <v>111.059</v>
          </cell>
          <cell r="C114">
            <v>111</v>
          </cell>
          <cell r="D114">
            <v>108</v>
          </cell>
          <cell r="E114">
            <v>59</v>
          </cell>
          <cell r="F114">
            <v>4</v>
          </cell>
          <cell r="G114" t="str">
            <v>Jiří TICHÝ</v>
          </cell>
          <cell r="H114" t="str">
            <v>Otročín</v>
          </cell>
          <cell r="I114">
            <v>20.59</v>
          </cell>
          <cell r="J114">
            <v>19.87</v>
          </cell>
          <cell r="K114">
            <v>19.87</v>
          </cell>
        </row>
        <row r="115">
          <cell r="A115">
            <v>113</v>
          </cell>
          <cell r="B115">
            <v>113.069</v>
          </cell>
          <cell r="C115">
            <v>113</v>
          </cell>
          <cell r="D115">
            <v>109</v>
          </cell>
          <cell r="E115">
            <v>69</v>
          </cell>
          <cell r="F115">
            <v>1</v>
          </cell>
          <cell r="G115" t="str">
            <v>Jan RŮŽIČKA</v>
          </cell>
          <cell r="H115" t="str">
            <v>Zličín</v>
          </cell>
          <cell r="I115">
            <v>19.95</v>
          </cell>
          <cell r="J115">
            <v>20.21</v>
          </cell>
          <cell r="K115">
            <v>19.95</v>
          </cell>
        </row>
        <row r="116">
          <cell r="A116">
            <v>100</v>
          </cell>
          <cell r="B116">
            <v>100.071</v>
          </cell>
          <cell r="C116">
            <v>100</v>
          </cell>
          <cell r="D116">
            <v>110</v>
          </cell>
          <cell r="E116">
            <v>71</v>
          </cell>
          <cell r="F116">
            <v>2</v>
          </cell>
          <cell r="G116" t="str">
            <v>Lukáš VALLA</v>
          </cell>
          <cell r="H116" t="str">
            <v>Juřinka</v>
          </cell>
          <cell r="I116">
            <v>19.260000000000002</v>
          </cell>
          <cell r="J116">
            <v>99.99</v>
          </cell>
          <cell r="K116">
            <v>19.260000000000002</v>
          </cell>
        </row>
        <row r="117">
          <cell r="A117">
            <v>40</v>
          </cell>
          <cell r="B117">
            <v>40.087000000000003</v>
          </cell>
          <cell r="C117">
            <v>40</v>
          </cell>
          <cell r="D117">
            <v>111</v>
          </cell>
          <cell r="E117">
            <v>87</v>
          </cell>
          <cell r="F117">
            <v>3</v>
          </cell>
          <cell r="G117" t="str">
            <v>Tomáš URBÁNEK</v>
          </cell>
          <cell r="H117" t="str">
            <v>Mistřín</v>
          </cell>
          <cell r="I117">
            <v>17.66</v>
          </cell>
          <cell r="J117">
            <v>99.99</v>
          </cell>
          <cell r="K117">
            <v>17.66</v>
          </cell>
        </row>
        <row r="118">
          <cell r="A118">
            <v>52</v>
          </cell>
          <cell r="B118">
            <v>52.094000000000001</v>
          </cell>
          <cell r="C118">
            <v>52</v>
          </cell>
          <cell r="D118">
            <v>112</v>
          </cell>
          <cell r="E118">
            <v>94</v>
          </cell>
          <cell r="F118">
            <v>4</v>
          </cell>
          <cell r="G118" t="str">
            <v>Radek NECHVÁTAL</v>
          </cell>
          <cell r="H118" t="str">
            <v>Příštpo</v>
          </cell>
          <cell r="I118">
            <v>99.99</v>
          </cell>
          <cell r="J118">
            <v>18.010000000000002</v>
          </cell>
          <cell r="K118">
            <v>18.010000000000002</v>
          </cell>
        </row>
        <row r="119">
          <cell r="A119">
            <v>75</v>
          </cell>
          <cell r="B119">
            <v>75.106999999999999</v>
          </cell>
          <cell r="C119">
            <v>75</v>
          </cell>
          <cell r="D119">
            <v>113</v>
          </cell>
          <cell r="E119">
            <v>107</v>
          </cell>
          <cell r="F119">
            <v>1</v>
          </cell>
          <cell r="G119" t="str">
            <v>Tomáš WEIDINGER</v>
          </cell>
          <cell r="H119" t="str">
            <v>Bludov</v>
          </cell>
          <cell r="I119">
            <v>18.63</v>
          </cell>
          <cell r="J119">
            <v>18.79</v>
          </cell>
          <cell r="K119">
            <v>18.63</v>
          </cell>
        </row>
        <row r="120">
          <cell r="A120">
            <v>110</v>
          </cell>
          <cell r="B120">
            <v>110.11799999999999</v>
          </cell>
          <cell r="C120">
            <v>110</v>
          </cell>
          <cell r="D120">
            <v>114</v>
          </cell>
          <cell r="E120">
            <v>118</v>
          </cell>
          <cell r="F120">
            <v>2</v>
          </cell>
          <cell r="G120" t="str">
            <v>Jiří BRÁZDA</v>
          </cell>
          <cell r="H120" t="str">
            <v>Karlinky</v>
          </cell>
          <cell r="I120">
            <v>19.84</v>
          </cell>
          <cell r="J120">
            <v>99.99</v>
          </cell>
          <cell r="K120">
            <v>19.84</v>
          </cell>
        </row>
        <row r="121">
          <cell r="A121">
            <v>55</v>
          </cell>
          <cell r="B121">
            <v>55.128</v>
          </cell>
          <cell r="C121">
            <v>55</v>
          </cell>
          <cell r="D121">
            <v>115</v>
          </cell>
          <cell r="E121">
            <v>128</v>
          </cell>
          <cell r="F121">
            <v>3</v>
          </cell>
          <cell r="G121" t="str">
            <v>Roman ŠTĚPÁN</v>
          </cell>
          <cell r="H121" t="str">
            <v>Frýdek</v>
          </cell>
          <cell r="I121">
            <v>21.03</v>
          </cell>
          <cell r="J121">
            <v>18.079999999999998</v>
          </cell>
          <cell r="K121">
            <v>18.079999999999998</v>
          </cell>
        </row>
        <row r="122">
          <cell r="A122">
            <v>59</v>
          </cell>
          <cell r="B122">
            <v>59.137</v>
          </cell>
          <cell r="C122">
            <v>59</v>
          </cell>
          <cell r="D122">
            <v>116</v>
          </cell>
          <cell r="E122">
            <v>137</v>
          </cell>
          <cell r="F122">
            <v>4</v>
          </cell>
          <cell r="G122" t="str">
            <v>Pavel TRUNEC</v>
          </cell>
          <cell r="H122" t="str">
            <v>Zbožnov</v>
          </cell>
          <cell r="I122">
            <v>18.2</v>
          </cell>
          <cell r="J122">
            <v>99.99</v>
          </cell>
          <cell r="K122">
            <v>18.2</v>
          </cell>
        </row>
        <row r="123">
          <cell r="A123">
            <v>12</v>
          </cell>
          <cell r="B123">
            <v>12.144</v>
          </cell>
          <cell r="C123">
            <v>12</v>
          </cell>
          <cell r="D123">
            <v>117</v>
          </cell>
          <cell r="E123">
            <v>144</v>
          </cell>
          <cell r="F123">
            <v>1</v>
          </cell>
          <cell r="G123" t="str">
            <v>Dušan IKER</v>
          </cell>
          <cell r="H123" t="str">
            <v>Tuř</v>
          </cell>
          <cell r="I123">
            <v>17.510000000000002</v>
          </cell>
          <cell r="J123">
            <v>16.850000000000001</v>
          </cell>
          <cell r="K123">
            <v>16.850000000000001</v>
          </cell>
        </row>
        <row r="124">
          <cell r="A124">
            <v>19</v>
          </cell>
          <cell r="B124">
            <v>19.158999999999999</v>
          </cell>
          <cell r="C124">
            <v>19</v>
          </cell>
          <cell r="D124">
            <v>118</v>
          </cell>
          <cell r="E124">
            <v>159</v>
          </cell>
          <cell r="F124">
            <v>2</v>
          </cell>
          <cell r="G124" t="str">
            <v>Petr JANSKY</v>
          </cell>
          <cell r="H124" t="str">
            <v>Líchovy</v>
          </cell>
          <cell r="I124">
            <v>18.149999999999999</v>
          </cell>
          <cell r="J124">
            <v>17.11</v>
          </cell>
          <cell r="K124">
            <v>17.11</v>
          </cell>
        </row>
        <row r="125">
          <cell r="A125">
            <v>103</v>
          </cell>
          <cell r="B125">
            <v>102.169</v>
          </cell>
          <cell r="C125">
            <v>102</v>
          </cell>
          <cell r="D125">
            <v>119</v>
          </cell>
          <cell r="E125">
            <v>169</v>
          </cell>
          <cell r="F125">
            <v>3</v>
          </cell>
          <cell r="G125" t="str">
            <v>František TICHÝ</v>
          </cell>
          <cell r="H125" t="str">
            <v>Dalovy</v>
          </cell>
          <cell r="I125">
            <v>19.510000000000002</v>
          </cell>
          <cell r="J125">
            <v>99.99</v>
          </cell>
          <cell r="K125">
            <v>19.510000000000002</v>
          </cell>
        </row>
        <row r="126">
          <cell r="A126">
            <v>116</v>
          </cell>
          <cell r="B126">
            <v>116.008</v>
          </cell>
          <cell r="C126">
            <v>116</v>
          </cell>
          <cell r="D126">
            <v>120</v>
          </cell>
          <cell r="E126">
            <v>8</v>
          </cell>
          <cell r="F126">
            <v>4</v>
          </cell>
          <cell r="G126" t="str">
            <v>Martin BEDNÁŘ</v>
          </cell>
          <cell r="H126" t="str">
            <v>Císařov</v>
          </cell>
          <cell r="I126">
            <v>20.059999999999999</v>
          </cell>
          <cell r="J126">
            <v>99.99</v>
          </cell>
          <cell r="K126">
            <v>20.059999999999999</v>
          </cell>
        </row>
        <row r="127">
          <cell r="A127">
            <v>49</v>
          </cell>
          <cell r="B127">
            <v>49.012999999999998</v>
          </cell>
          <cell r="C127">
            <v>49</v>
          </cell>
          <cell r="D127">
            <v>121</v>
          </cell>
          <cell r="E127">
            <v>13</v>
          </cell>
          <cell r="F127">
            <v>1</v>
          </cell>
          <cell r="G127" t="str">
            <v>Pavel SLOUP</v>
          </cell>
          <cell r="H127" t="str">
            <v>Dehtín</v>
          </cell>
          <cell r="I127">
            <v>17.93</v>
          </cell>
          <cell r="J127">
            <v>99.99</v>
          </cell>
          <cell r="K127">
            <v>17.93</v>
          </cell>
        </row>
        <row r="128">
          <cell r="A128">
            <v>140</v>
          </cell>
          <cell r="B128">
            <v>151.02799999999999</v>
          </cell>
          <cell r="C128">
            <v>151</v>
          </cell>
          <cell r="D128">
            <v>122</v>
          </cell>
          <cell r="E128">
            <v>28</v>
          </cell>
          <cell r="F128">
            <v>2</v>
          </cell>
          <cell r="G128" t="str">
            <v>Roman VYSKOČIL</v>
          </cell>
          <cell r="H128" t="str">
            <v>Lhenice</v>
          </cell>
          <cell r="I128">
            <v>99.99</v>
          </cell>
          <cell r="J128">
            <v>99.99</v>
          </cell>
          <cell r="K128">
            <v>99.99</v>
          </cell>
        </row>
        <row r="129">
          <cell r="A129">
            <v>129</v>
          </cell>
          <cell r="B129">
            <v>129.03299999999999</v>
          </cell>
          <cell r="C129">
            <v>129</v>
          </cell>
          <cell r="D129">
            <v>123</v>
          </cell>
          <cell r="E129">
            <v>33</v>
          </cell>
          <cell r="F129">
            <v>3</v>
          </cell>
          <cell r="G129" t="str">
            <v>Marek KADLEC</v>
          </cell>
          <cell r="H129" t="str">
            <v>Hlinsko</v>
          </cell>
          <cell r="I129">
            <v>21.28</v>
          </cell>
          <cell r="J129">
            <v>21.06</v>
          </cell>
          <cell r="K129">
            <v>21.06</v>
          </cell>
        </row>
        <row r="130">
          <cell r="A130">
            <v>85</v>
          </cell>
          <cell r="B130">
            <v>85.048000000000002</v>
          </cell>
          <cell r="C130">
            <v>85</v>
          </cell>
          <cell r="D130">
            <v>124</v>
          </cell>
          <cell r="E130">
            <v>48</v>
          </cell>
          <cell r="F130">
            <v>4</v>
          </cell>
          <cell r="G130" t="str">
            <v>Jan SRNEC</v>
          </cell>
          <cell r="H130" t="str">
            <v>Pikov</v>
          </cell>
          <cell r="I130">
            <v>99.99</v>
          </cell>
          <cell r="J130">
            <v>18.93</v>
          </cell>
          <cell r="K130">
            <v>18.93</v>
          </cell>
        </row>
        <row r="131">
          <cell r="A131">
            <v>86</v>
          </cell>
          <cell r="B131">
            <v>86.06</v>
          </cell>
          <cell r="C131">
            <v>86</v>
          </cell>
          <cell r="D131">
            <v>125</v>
          </cell>
          <cell r="E131">
            <v>60</v>
          </cell>
          <cell r="F131">
            <v>1</v>
          </cell>
          <cell r="G131" t="str">
            <v>Vladimír DIVIŠ</v>
          </cell>
          <cell r="H131" t="str">
            <v>Otročín</v>
          </cell>
          <cell r="I131">
            <v>20.75</v>
          </cell>
          <cell r="J131">
            <v>18.95</v>
          </cell>
          <cell r="K131">
            <v>18.95</v>
          </cell>
        </row>
        <row r="132">
          <cell r="A132">
            <v>119</v>
          </cell>
          <cell r="B132">
            <v>119.066</v>
          </cell>
          <cell r="C132">
            <v>119</v>
          </cell>
          <cell r="D132">
            <v>126</v>
          </cell>
          <cell r="E132">
            <v>66</v>
          </cell>
          <cell r="F132">
            <v>2</v>
          </cell>
          <cell r="G132" t="str">
            <v>Petr VLTAVSKÝ</v>
          </cell>
          <cell r="H132" t="str">
            <v>Zličín</v>
          </cell>
          <cell r="I132">
            <v>20.12</v>
          </cell>
          <cell r="J132">
            <v>99.99</v>
          </cell>
          <cell r="K132">
            <v>20.12</v>
          </cell>
        </row>
        <row r="133">
          <cell r="A133">
            <v>1</v>
          </cell>
          <cell r="B133">
            <v>1.079</v>
          </cell>
          <cell r="C133">
            <v>1</v>
          </cell>
          <cell r="D133">
            <v>127</v>
          </cell>
          <cell r="E133">
            <v>79</v>
          </cell>
          <cell r="F133">
            <v>3</v>
          </cell>
          <cell r="G133" t="str">
            <v>Jan GÁŠEK</v>
          </cell>
          <cell r="H133" t="str">
            <v>Juřinka</v>
          </cell>
          <cell r="I133">
            <v>16.260000000000002</v>
          </cell>
          <cell r="J133">
            <v>15.76</v>
          </cell>
          <cell r="K133">
            <v>15.76</v>
          </cell>
        </row>
        <row r="134">
          <cell r="A134">
            <v>47</v>
          </cell>
          <cell r="B134">
            <v>47.088000000000001</v>
          </cell>
          <cell r="C134">
            <v>47</v>
          </cell>
          <cell r="D134">
            <v>128</v>
          </cell>
          <cell r="E134">
            <v>88</v>
          </cell>
          <cell r="F134">
            <v>4</v>
          </cell>
          <cell r="G134" t="str">
            <v>Vojtěch MARADA</v>
          </cell>
          <cell r="H134" t="str">
            <v>Mistřín</v>
          </cell>
          <cell r="I134">
            <v>19.46</v>
          </cell>
          <cell r="J134">
            <v>17.829999999999998</v>
          </cell>
          <cell r="K134">
            <v>17.829999999999998</v>
          </cell>
        </row>
        <row r="135">
          <cell r="A135">
            <v>74</v>
          </cell>
          <cell r="B135">
            <v>74.096999999999994</v>
          </cell>
          <cell r="C135">
            <v>74</v>
          </cell>
          <cell r="D135">
            <v>129</v>
          </cell>
          <cell r="E135">
            <v>97</v>
          </cell>
          <cell r="F135">
            <v>1</v>
          </cell>
          <cell r="G135" t="str">
            <v>Petr UNGER</v>
          </cell>
          <cell r="H135" t="str">
            <v>Příštpo</v>
          </cell>
          <cell r="I135">
            <v>18.98</v>
          </cell>
          <cell r="J135">
            <v>18.57</v>
          </cell>
          <cell r="K135">
            <v>18.57</v>
          </cell>
        </row>
        <row r="136">
          <cell r="A136">
            <v>29</v>
          </cell>
          <cell r="B136">
            <v>29.108000000000001</v>
          </cell>
          <cell r="C136">
            <v>29</v>
          </cell>
          <cell r="D136">
            <v>130</v>
          </cell>
          <cell r="E136">
            <v>108</v>
          </cell>
          <cell r="F136">
            <v>2</v>
          </cell>
          <cell r="G136" t="str">
            <v>Jan BISKUP</v>
          </cell>
          <cell r="H136" t="str">
            <v>Bludov</v>
          </cell>
          <cell r="I136">
            <v>17.399999999999999</v>
          </cell>
          <cell r="J136">
            <v>99.99</v>
          </cell>
          <cell r="K136">
            <v>17.399999999999999</v>
          </cell>
        </row>
        <row r="137">
          <cell r="A137">
            <v>126</v>
          </cell>
          <cell r="B137">
            <v>126.119</v>
          </cell>
          <cell r="C137">
            <v>126</v>
          </cell>
          <cell r="D137">
            <v>131</v>
          </cell>
          <cell r="E137">
            <v>119</v>
          </cell>
          <cell r="F137">
            <v>3</v>
          </cell>
          <cell r="G137" t="str">
            <v>Robert MAREK</v>
          </cell>
          <cell r="H137" t="str">
            <v>Karlinky</v>
          </cell>
          <cell r="I137">
            <v>20.99</v>
          </cell>
          <cell r="J137">
            <v>21.5</v>
          </cell>
          <cell r="K137">
            <v>20.99</v>
          </cell>
        </row>
        <row r="138">
          <cell r="A138">
            <v>138</v>
          </cell>
          <cell r="B138">
            <v>138.13</v>
          </cell>
          <cell r="C138">
            <v>138</v>
          </cell>
          <cell r="D138">
            <v>132</v>
          </cell>
          <cell r="E138">
            <v>130</v>
          </cell>
          <cell r="F138">
            <v>4</v>
          </cell>
          <cell r="G138" t="str">
            <v>Matěj KRAYZEL</v>
          </cell>
          <cell r="H138" t="str">
            <v>Frýdek</v>
          </cell>
          <cell r="I138">
            <v>27.55</v>
          </cell>
          <cell r="J138">
            <v>99.99</v>
          </cell>
          <cell r="K138">
            <v>27.55</v>
          </cell>
        </row>
        <row r="139">
          <cell r="A139">
            <v>18</v>
          </cell>
          <cell r="B139">
            <v>18.138999999999999</v>
          </cell>
          <cell r="C139">
            <v>18</v>
          </cell>
          <cell r="D139">
            <v>133</v>
          </cell>
          <cell r="E139">
            <v>139</v>
          </cell>
          <cell r="F139">
            <v>1</v>
          </cell>
          <cell r="G139" t="str">
            <v>Jan FLÍDR</v>
          </cell>
          <cell r="H139" t="str">
            <v>Zbožnov</v>
          </cell>
          <cell r="I139">
            <v>17.07</v>
          </cell>
          <cell r="J139">
            <v>99.99</v>
          </cell>
          <cell r="K139">
            <v>17.07</v>
          </cell>
        </row>
        <row r="140">
          <cell r="A140">
            <v>14</v>
          </cell>
          <cell r="B140">
            <v>14.15</v>
          </cell>
          <cell r="C140">
            <v>14</v>
          </cell>
          <cell r="D140">
            <v>134</v>
          </cell>
          <cell r="E140">
            <v>150</v>
          </cell>
          <cell r="F140">
            <v>2</v>
          </cell>
          <cell r="G140" t="str">
            <v>Ondřej BAJER</v>
          </cell>
          <cell r="H140" t="str">
            <v>Tuř</v>
          </cell>
          <cell r="I140">
            <v>17.63</v>
          </cell>
          <cell r="J140">
            <v>16.88</v>
          </cell>
          <cell r="K140">
            <v>16.88</v>
          </cell>
        </row>
        <row r="141">
          <cell r="A141">
            <v>31</v>
          </cell>
          <cell r="B141">
            <v>31.152000000000001</v>
          </cell>
          <cell r="C141">
            <v>31</v>
          </cell>
          <cell r="D141">
            <v>135</v>
          </cell>
          <cell r="E141">
            <v>152</v>
          </cell>
          <cell r="F141">
            <v>3</v>
          </cell>
          <cell r="G141" t="str">
            <v>Jaroslav ŘÍHA</v>
          </cell>
          <cell r="H141" t="str">
            <v>Líchovy</v>
          </cell>
          <cell r="I141">
            <v>17.97</v>
          </cell>
          <cell r="J141">
            <v>17.45</v>
          </cell>
          <cell r="K141">
            <v>17.45</v>
          </cell>
        </row>
        <row r="142">
          <cell r="A142">
            <v>128</v>
          </cell>
          <cell r="B142">
            <v>128.16300000000001</v>
          </cell>
          <cell r="C142">
            <v>128</v>
          </cell>
          <cell r="D142">
            <v>136</v>
          </cell>
          <cell r="E142">
            <v>163</v>
          </cell>
          <cell r="F142">
            <v>4</v>
          </cell>
          <cell r="G142" t="str">
            <v>Milan VONDRÁK</v>
          </cell>
          <cell r="H142" t="str">
            <v>Dalovy</v>
          </cell>
          <cell r="I142">
            <v>22.09</v>
          </cell>
          <cell r="J142">
            <v>21.05</v>
          </cell>
          <cell r="K142">
            <v>21.05</v>
          </cell>
        </row>
        <row r="143">
          <cell r="A143">
            <v>4</v>
          </cell>
          <cell r="B143">
            <v>4.1710000000000003</v>
          </cell>
          <cell r="C143">
            <v>4</v>
          </cell>
          <cell r="D143">
            <v>137</v>
          </cell>
          <cell r="E143">
            <v>171</v>
          </cell>
          <cell r="F143">
            <v>1</v>
          </cell>
          <cell r="G143" t="str">
            <v>Jakub TĚŠICKÝ</v>
          </cell>
          <cell r="H143" t="str">
            <v>Kunovice</v>
          </cell>
          <cell r="I143">
            <v>16.61</v>
          </cell>
          <cell r="J143">
            <v>99.99</v>
          </cell>
          <cell r="K143">
            <v>16.61</v>
          </cell>
        </row>
        <row r="144">
          <cell r="A144">
            <v>37</v>
          </cell>
          <cell r="B144">
            <v>37.171999999999997</v>
          </cell>
          <cell r="C144">
            <v>37</v>
          </cell>
          <cell r="D144">
            <v>138</v>
          </cell>
          <cell r="E144">
            <v>172</v>
          </cell>
          <cell r="F144">
            <v>2</v>
          </cell>
          <cell r="G144" t="str">
            <v>Richard SVAČINA</v>
          </cell>
          <cell r="H144" t="str">
            <v>Michálkovice</v>
          </cell>
          <cell r="I144">
            <v>17.600000000000001</v>
          </cell>
          <cell r="J144">
            <v>99.99</v>
          </cell>
          <cell r="K144">
            <v>17.600000000000001</v>
          </cell>
        </row>
        <row r="145">
          <cell r="A145">
            <v>136</v>
          </cell>
          <cell r="B145">
            <v>136.173</v>
          </cell>
          <cell r="C145">
            <v>136</v>
          </cell>
          <cell r="D145">
            <v>139</v>
          </cell>
          <cell r="E145">
            <v>173</v>
          </cell>
          <cell r="F145">
            <v>3</v>
          </cell>
          <cell r="G145" t="str">
            <v>Jakub KUBĚNA</v>
          </cell>
          <cell r="H145" t="str">
            <v>Závišice</v>
          </cell>
          <cell r="I145">
            <v>99.99</v>
          </cell>
          <cell r="J145">
            <v>23.25</v>
          </cell>
          <cell r="K145">
            <v>23.25</v>
          </cell>
        </row>
        <row r="146">
          <cell r="A146">
            <v>24</v>
          </cell>
          <cell r="B146">
            <v>24.173999999999999</v>
          </cell>
          <cell r="C146">
            <v>24</v>
          </cell>
          <cell r="D146">
            <v>140</v>
          </cell>
          <cell r="E146">
            <v>174</v>
          </cell>
          <cell r="F146">
            <v>4</v>
          </cell>
          <cell r="G146" t="str">
            <v>David SAMEK</v>
          </cell>
          <cell r="H146" t="str">
            <v>Velenka</v>
          </cell>
          <cell r="I146">
            <v>17.7</v>
          </cell>
          <cell r="J146">
            <v>17.190000000000001</v>
          </cell>
          <cell r="K146">
            <v>17.190000000000001</v>
          </cell>
        </row>
        <row r="147">
          <cell r="A147">
            <v>54</v>
          </cell>
          <cell r="B147">
            <v>54.174999999999997</v>
          </cell>
          <cell r="C147">
            <v>54</v>
          </cell>
          <cell r="D147">
            <v>141</v>
          </cell>
          <cell r="E147">
            <v>175</v>
          </cell>
          <cell r="F147">
            <v>1</v>
          </cell>
          <cell r="G147" t="str">
            <v>Lukáš KROUPA</v>
          </cell>
          <cell r="H147" t="str">
            <v>Kvasiny 3</v>
          </cell>
          <cell r="I147">
            <v>18.07</v>
          </cell>
          <cell r="J147">
            <v>99.99</v>
          </cell>
          <cell r="K147">
            <v>18.07</v>
          </cell>
        </row>
        <row r="148">
          <cell r="A148">
            <v>20</v>
          </cell>
          <cell r="B148">
            <v>20.175999999999998</v>
          </cell>
          <cell r="C148">
            <v>20</v>
          </cell>
          <cell r="D148">
            <v>142</v>
          </cell>
          <cell r="E148">
            <v>176</v>
          </cell>
          <cell r="F148">
            <v>2</v>
          </cell>
          <cell r="G148" t="str">
            <v>Petr KOVÁČ</v>
          </cell>
          <cell r="H148" t="str">
            <v>Petrovice u Blanska</v>
          </cell>
          <cell r="I148">
            <v>99.99</v>
          </cell>
          <cell r="J148">
            <v>17.11</v>
          </cell>
          <cell r="K148">
            <v>17.11</v>
          </cell>
        </row>
        <row r="149">
          <cell r="A149">
            <v>143</v>
          </cell>
          <cell r="B149">
            <v>151.17699999999999</v>
          </cell>
          <cell r="C149">
            <v>151</v>
          </cell>
          <cell r="D149">
            <v>143</v>
          </cell>
          <cell r="E149">
            <v>177</v>
          </cell>
          <cell r="F149">
            <v>3</v>
          </cell>
          <cell r="G149">
            <v>0</v>
          </cell>
          <cell r="H149">
            <v>0</v>
          </cell>
          <cell r="K149" t="str">
            <v>dnf</v>
          </cell>
        </row>
        <row r="150">
          <cell r="A150">
            <v>144</v>
          </cell>
          <cell r="B150">
            <v>151.178</v>
          </cell>
          <cell r="C150">
            <v>151</v>
          </cell>
          <cell r="D150">
            <v>144</v>
          </cell>
          <cell r="E150">
            <v>178</v>
          </cell>
          <cell r="F150">
            <v>4</v>
          </cell>
          <cell r="G150">
            <v>0</v>
          </cell>
          <cell r="H150">
            <v>0</v>
          </cell>
          <cell r="K150" t="str">
            <v>dnf</v>
          </cell>
        </row>
        <row r="151">
          <cell r="A151">
            <v>145</v>
          </cell>
          <cell r="B151">
            <v>151.179</v>
          </cell>
          <cell r="C151">
            <v>151</v>
          </cell>
          <cell r="D151">
            <v>145</v>
          </cell>
          <cell r="E151">
            <v>179</v>
          </cell>
          <cell r="F151">
            <v>1</v>
          </cell>
          <cell r="G151">
            <v>0</v>
          </cell>
          <cell r="H151">
            <v>0</v>
          </cell>
          <cell r="K151" t="str">
            <v>dnf</v>
          </cell>
        </row>
        <row r="152">
          <cell r="A152">
            <v>146</v>
          </cell>
          <cell r="B152">
            <v>151.18</v>
          </cell>
          <cell r="C152">
            <v>151</v>
          </cell>
          <cell r="D152">
            <v>146</v>
          </cell>
          <cell r="E152">
            <v>180</v>
          </cell>
          <cell r="F152">
            <v>2</v>
          </cell>
          <cell r="G152">
            <v>0</v>
          </cell>
          <cell r="H152">
            <v>0</v>
          </cell>
          <cell r="K152" t="str">
            <v>dnf</v>
          </cell>
        </row>
        <row r="153">
          <cell r="A153">
            <v>147</v>
          </cell>
          <cell r="B153">
            <v>151.18100000000001</v>
          </cell>
          <cell r="C153">
            <v>151</v>
          </cell>
          <cell r="D153">
            <v>147</v>
          </cell>
          <cell r="E153">
            <v>181</v>
          </cell>
          <cell r="F153">
            <v>3</v>
          </cell>
          <cell r="G153">
            <v>0</v>
          </cell>
          <cell r="H153">
            <v>0</v>
          </cell>
          <cell r="K153" t="str">
            <v>dnf</v>
          </cell>
        </row>
        <row r="154">
          <cell r="A154">
            <v>148</v>
          </cell>
          <cell r="B154">
            <v>151.18199999999999</v>
          </cell>
          <cell r="C154">
            <v>151</v>
          </cell>
          <cell r="D154">
            <v>148</v>
          </cell>
          <cell r="E154">
            <v>182</v>
          </cell>
          <cell r="F154">
            <v>4</v>
          </cell>
          <cell r="G154">
            <v>0</v>
          </cell>
          <cell r="H154">
            <v>0</v>
          </cell>
          <cell r="K154" t="str">
            <v>dnf</v>
          </cell>
        </row>
        <row r="155">
          <cell r="A155">
            <v>149</v>
          </cell>
          <cell r="B155">
            <v>151.18299999999999</v>
          </cell>
          <cell r="C155">
            <v>151</v>
          </cell>
          <cell r="D155">
            <v>149</v>
          </cell>
          <cell r="E155">
            <v>183</v>
          </cell>
          <cell r="F155">
            <v>1</v>
          </cell>
          <cell r="G155">
            <v>0</v>
          </cell>
          <cell r="H155">
            <v>0</v>
          </cell>
          <cell r="K155" t="str">
            <v>dnf</v>
          </cell>
        </row>
        <row r="156">
          <cell r="A156">
            <v>150</v>
          </cell>
          <cell r="B156">
            <v>151.184</v>
          </cell>
          <cell r="C156">
            <v>151</v>
          </cell>
          <cell r="D156">
            <v>150</v>
          </cell>
          <cell r="E156">
            <v>184</v>
          </cell>
          <cell r="F156">
            <v>2</v>
          </cell>
          <cell r="G156">
            <v>0</v>
          </cell>
          <cell r="H156">
            <v>0</v>
          </cell>
          <cell r="K156" t="str">
            <v>dnf</v>
          </cell>
        </row>
        <row r="157">
          <cell r="A157">
            <v>151</v>
          </cell>
          <cell r="B157">
            <v>151.185</v>
          </cell>
          <cell r="C157">
            <v>151</v>
          </cell>
          <cell r="D157">
            <v>151</v>
          </cell>
          <cell r="E157">
            <v>185</v>
          </cell>
          <cell r="F157">
            <v>3</v>
          </cell>
          <cell r="G157">
            <v>0</v>
          </cell>
          <cell r="H157">
            <v>0</v>
          </cell>
          <cell r="K157" t="str">
            <v>dnf</v>
          </cell>
        </row>
        <row r="158">
          <cell r="A158">
            <v>152</v>
          </cell>
          <cell r="B158">
            <v>151.18600000000001</v>
          </cell>
          <cell r="C158">
            <v>151</v>
          </cell>
          <cell r="D158">
            <v>152</v>
          </cell>
          <cell r="E158">
            <v>186</v>
          </cell>
          <cell r="F158">
            <v>4</v>
          </cell>
          <cell r="G158">
            <v>0</v>
          </cell>
          <cell r="H158">
            <v>0</v>
          </cell>
          <cell r="K158" t="str">
            <v>dnf</v>
          </cell>
        </row>
        <row r="159">
          <cell r="A159">
            <v>153</v>
          </cell>
          <cell r="B159">
            <v>151.18700000000001</v>
          </cell>
          <cell r="C159">
            <v>151</v>
          </cell>
          <cell r="D159">
            <v>153</v>
          </cell>
          <cell r="E159">
            <v>187</v>
          </cell>
          <cell r="F159">
            <v>1</v>
          </cell>
          <cell r="G159">
            <v>0</v>
          </cell>
          <cell r="H159">
            <v>0</v>
          </cell>
          <cell r="K159" t="str">
            <v>dnf</v>
          </cell>
        </row>
        <row r="160">
          <cell r="A160">
            <v>154</v>
          </cell>
          <cell r="B160">
            <v>151.18799999999999</v>
          </cell>
          <cell r="C160">
            <v>151</v>
          </cell>
          <cell r="D160">
            <v>154</v>
          </cell>
          <cell r="E160">
            <v>188</v>
          </cell>
          <cell r="F160">
            <v>2</v>
          </cell>
          <cell r="G160">
            <v>0</v>
          </cell>
          <cell r="H160">
            <v>0</v>
          </cell>
          <cell r="K160" t="str">
            <v>dnf</v>
          </cell>
        </row>
      </sheetData>
      <sheetData sheetId="5">
        <row r="6">
          <cell r="C6">
            <v>14</v>
          </cell>
          <cell r="D6">
            <v>115.55000000000001</v>
          </cell>
        </row>
        <row r="7">
          <cell r="C7">
            <v>5</v>
          </cell>
          <cell r="D7">
            <v>104.47</v>
          </cell>
        </row>
        <row r="8">
          <cell r="C8">
            <v>15</v>
          </cell>
          <cell r="D8">
            <v>115.75</v>
          </cell>
        </row>
        <row r="9">
          <cell r="C9">
            <v>13</v>
          </cell>
          <cell r="D9">
            <v>114.21000000000001</v>
          </cell>
        </row>
        <row r="10">
          <cell r="C10">
            <v>10</v>
          </cell>
          <cell r="D10">
            <v>111.31</v>
          </cell>
        </row>
        <row r="11">
          <cell r="C11">
            <v>11</v>
          </cell>
          <cell r="D11">
            <v>111.99</v>
          </cell>
        </row>
        <row r="12">
          <cell r="C12">
            <v>17</v>
          </cell>
          <cell r="D12">
            <v>117.74000000000001</v>
          </cell>
        </row>
        <row r="13">
          <cell r="C13">
            <v>2</v>
          </cell>
          <cell r="D13">
            <v>101.88999999999999</v>
          </cell>
        </row>
        <row r="14">
          <cell r="C14">
            <v>7</v>
          </cell>
          <cell r="D14">
            <v>109.46</v>
          </cell>
        </row>
        <row r="15">
          <cell r="C15">
            <v>8</v>
          </cell>
          <cell r="D15">
            <v>109.98</v>
          </cell>
        </row>
        <row r="16">
          <cell r="C16">
            <v>9</v>
          </cell>
          <cell r="D16">
            <v>110.19</v>
          </cell>
        </row>
        <row r="17">
          <cell r="C17">
            <v>12</v>
          </cell>
          <cell r="D17">
            <v>114</v>
          </cell>
        </row>
        <row r="18">
          <cell r="C18">
            <v>4</v>
          </cell>
          <cell r="D18">
            <v>104.06999999999998</v>
          </cell>
        </row>
        <row r="19">
          <cell r="C19">
            <v>1</v>
          </cell>
          <cell r="D19">
            <v>101.84</v>
          </cell>
        </row>
        <row r="20">
          <cell r="C20">
            <v>3</v>
          </cell>
          <cell r="D20">
            <v>102.24000000000001</v>
          </cell>
        </row>
        <row r="21">
          <cell r="C21">
            <v>6</v>
          </cell>
          <cell r="D21">
            <v>104.7</v>
          </cell>
        </row>
        <row r="22">
          <cell r="C22">
            <v>16</v>
          </cell>
          <cell r="D22">
            <v>115.86000000000001</v>
          </cell>
        </row>
      </sheetData>
      <sheetData sheetId="6"/>
      <sheetData sheetId="7"/>
      <sheetData sheetId="8">
        <row r="4">
          <cell r="B4">
            <v>17</v>
          </cell>
          <cell r="G4">
            <v>64.319999999999993</v>
          </cell>
        </row>
        <row r="5">
          <cell r="B5">
            <v>3</v>
          </cell>
          <cell r="G5">
            <v>58.25</v>
          </cell>
        </row>
        <row r="6">
          <cell r="B6">
            <v>15</v>
          </cell>
          <cell r="G6">
            <v>63.69</v>
          </cell>
        </row>
        <row r="7">
          <cell r="B7">
            <v>10</v>
          </cell>
          <cell r="G7">
            <v>60.51</v>
          </cell>
        </row>
        <row r="8">
          <cell r="B8">
            <v>11</v>
          </cell>
          <cell r="G8">
            <v>60.57</v>
          </cell>
        </row>
        <row r="9">
          <cell r="B9">
            <v>14</v>
          </cell>
          <cell r="G9">
            <v>63</v>
          </cell>
        </row>
        <row r="10">
          <cell r="B10">
            <v>16</v>
          </cell>
          <cell r="G10">
            <v>64.290000000000006</v>
          </cell>
        </row>
        <row r="11">
          <cell r="B11">
            <v>2</v>
          </cell>
          <cell r="G11">
            <v>57.95</v>
          </cell>
        </row>
        <row r="12">
          <cell r="B12">
            <v>5</v>
          </cell>
          <cell r="G12">
            <v>59.16</v>
          </cell>
        </row>
        <row r="13">
          <cell r="B13">
            <v>12</v>
          </cell>
          <cell r="G13">
            <v>61.36</v>
          </cell>
        </row>
        <row r="14">
          <cell r="B14">
            <v>7</v>
          </cell>
          <cell r="G14">
            <v>59.53</v>
          </cell>
        </row>
        <row r="15">
          <cell r="B15">
            <v>13</v>
          </cell>
          <cell r="G15">
            <v>61.68</v>
          </cell>
        </row>
        <row r="16">
          <cell r="B16">
            <v>9</v>
          </cell>
          <cell r="G16">
            <v>60.26</v>
          </cell>
        </row>
        <row r="17">
          <cell r="B17">
            <v>1</v>
          </cell>
          <cell r="G17">
            <v>55.28</v>
          </cell>
        </row>
        <row r="18">
          <cell r="B18">
            <v>4</v>
          </cell>
          <cell r="G18">
            <v>58.52</v>
          </cell>
        </row>
        <row r="19">
          <cell r="B19">
            <v>6</v>
          </cell>
          <cell r="G19">
            <v>59.33</v>
          </cell>
        </row>
        <row r="20">
          <cell r="B20">
            <v>8</v>
          </cell>
          <cell r="G20">
            <v>60.13</v>
          </cell>
        </row>
      </sheetData>
      <sheetData sheetId="9">
        <row r="8">
          <cell r="A8">
            <v>14</v>
          </cell>
          <cell r="K8">
            <v>29.75</v>
          </cell>
        </row>
        <row r="9">
          <cell r="A9">
            <v>1</v>
          </cell>
          <cell r="K9">
            <v>25.44</v>
          </cell>
        </row>
        <row r="10">
          <cell r="A10">
            <v>13</v>
          </cell>
          <cell r="K10">
            <v>29.65</v>
          </cell>
        </row>
        <row r="11">
          <cell r="A11">
            <v>12</v>
          </cell>
          <cell r="K11">
            <v>28.86</v>
          </cell>
        </row>
        <row r="12">
          <cell r="A12">
            <v>2</v>
          </cell>
          <cell r="K12">
            <v>25.92</v>
          </cell>
        </row>
        <row r="13">
          <cell r="A13">
            <v>4</v>
          </cell>
          <cell r="K13">
            <v>25.93</v>
          </cell>
        </row>
        <row r="14">
          <cell r="A14">
            <v>17</v>
          </cell>
          <cell r="K14">
            <v>38.83</v>
          </cell>
        </row>
        <row r="15">
          <cell r="A15">
            <v>9</v>
          </cell>
          <cell r="K15">
            <v>27.92</v>
          </cell>
        </row>
        <row r="16">
          <cell r="A16">
            <v>7</v>
          </cell>
          <cell r="K16">
            <v>26.33</v>
          </cell>
        </row>
        <row r="17">
          <cell r="A17">
            <v>10</v>
          </cell>
          <cell r="K17">
            <v>28.25</v>
          </cell>
        </row>
        <row r="18">
          <cell r="A18">
            <v>11</v>
          </cell>
          <cell r="K18">
            <v>28.6</v>
          </cell>
        </row>
        <row r="19">
          <cell r="A19">
            <v>16</v>
          </cell>
          <cell r="K19">
            <v>32.11</v>
          </cell>
        </row>
        <row r="20">
          <cell r="A20">
            <v>15</v>
          </cell>
          <cell r="K20">
            <v>31.93</v>
          </cell>
        </row>
        <row r="21">
          <cell r="A21">
            <v>8</v>
          </cell>
          <cell r="K21">
            <v>26.48</v>
          </cell>
        </row>
        <row r="22">
          <cell r="A22">
            <v>5</v>
          </cell>
          <cell r="K22">
            <v>26.06</v>
          </cell>
        </row>
        <row r="23">
          <cell r="A23">
            <v>3</v>
          </cell>
          <cell r="K23">
            <v>25.93</v>
          </cell>
        </row>
        <row r="24">
          <cell r="A24">
            <v>6</v>
          </cell>
          <cell r="K24">
            <v>26.19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zoomScale="130" zoomScaleNormal="130" workbookViewId="0">
      <selection activeCell="K10" sqref="K10"/>
    </sheetView>
  </sheetViews>
  <sheetFormatPr defaultRowHeight="12.75"/>
  <cols>
    <col min="1" max="1" width="8.5703125" style="60" bestFit="1" customWidth="1"/>
    <col min="2" max="2" width="7.42578125" style="60" customWidth="1"/>
    <col min="3" max="3" width="8.5703125" style="60" bestFit="1" customWidth="1"/>
    <col min="4" max="4" width="23.85546875" style="60" bestFit="1" customWidth="1"/>
    <col min="5" max="11" width="9.140625" style="60"/>
    <col min="12" max="12" width="5" style="60" customWidth="1"/>
    <col min="13" max="14" width="5.5703125" style="60" hidden="1" customWidth="1"/>
    <col min="15" max="16" width="0" style="60" hidden="1" customWidth="1"/>
    <col min="17" max="256" width="9.140625" style="60"/>
    <col min="257" max="257" width="8.5703125" style="60" bestFit="1" customWidth="1"/>
    <col min="258" max="258" width="7.42578125" style="60" customWidth="1"/>
    <col min="259" max="259" width="8.5703125" style="60" bestFit="1" customWidth="1"/>
    <col min="260" max="260" width="23.85546875" style="60" bestFit="1" customWidth="1"/>
    <col min="261" max="267" width="9.140625" style="60"/>
    <col min="268" max="268" width="5" style="60" customWidth="1"/>
    <col min="269" max="272" width="0" style="60" hidden="1" customWidth="1"/>
    <col min="273" max="512" width="9.140625" style="60"/>
    <col min="513" max="513" width="8.5703125" style="60" bestFit="1" customWidth="1"/>
    <col min="514" max="514" width="7.42578125" style="60" customWidth="1"/>
    <col min="515" max="515" width="8.5703125" style="60" bestFit="1" customWidth="1"/>
    <col min="516" max="516" width="23.85546875" style="60" bestFit="1" customWidth="1"/>
    <col min="517" max="523" width="9.140625" style="60"/>
    <col min="524" max="524" width="5" style="60" customWidth="1"/>
    <col min="525" max="528" width="0" style="60" hidden="1" customWidth="1"/>
    <col min="529" max="768" width="9.140625" style="60"/>
    <col min="769" max="769" width="8.5703125" style="60" bestFit="1" customWidth="1"/>
    <col min="770" max="770" width="7.42578125" style="60" customWidth="1"/>
    <col min="771" max="771" width="8.5703125" style="60" bestFit="1" customWidth="1"/>
    <col min="772" max="772" width="23.85546875" style="60" bestFit="1" customWidth="1"/>
    <col min="773" max="779" width="9.140625" style="60"/>
    <col min="780" max="780" width="5" style="60" customWidth="1"/>
    <col min="781" max="784" width="0" style="60" hidden="1" customWidth="1"/>
    <col min="785" max="1024" width="9.140625" style="60"/>
    <col min="1025" max="1025" width="8.5703125" style="60" bestFit="1" customWidth="1"/>
    <col min="1026" max="1026" width="7.42578125" style="60" customWidth="1"/>
    <col min="1027" max="1027" width="8.5703125" style="60" bestFit="1" customWidth="1"/>
    <col min="1028" max="1028" width="23.85546875" style="60" bestFit="1" customWidth="1"/>
    <col min="1029" max="1035" width="9.140625" style="60"/>
    <col min="1036" max="1036" width="5" style="60" customWidth="1"/>
    <col min="1037" max="1040" width="0" style="60" hidden="1" customWidth="1"/>
    <col min="1041" max="1280" width="9.140625" style="60"/>
    <col min="1281" max="1281" width="8.5703125" style="60" bestFit="1" customWidth="1"/>
    <col min="1282" max="1282" width="7.42578125" style="60" customWidth="1"/>
    <col min="1283" max="1283" width="8.5703125" style="60" bestFit="1" customWidth="1"/>
    <col min="1284" max="1284" width="23.85546875" style="60" bestFit="1" customWidth="1"/>
    <col min="1285" max="1291" width="9.140625" style="60"/>
    <col min="1292" max="1292" width="5" style="60" customWidth="1"/>
    <col min="1293" max="1296" width="0" style="60" hidden="1" customWidth="1"/>
    <col min="1297" max="1536" width="9.140625" style="60"/>
    <col min="1537" max="1537" width="8.5703125" style="60" bestFit="1" customWidth="1"/>
    <col min="1538" max="1538" width="7.42578125" style="60" customWidth="1"/>
    <col min="1539" max="1539" width="8.5703125" style="60" bestFit="1" customWidth="1"/>
    <col min="1540" max="1540" width="23.85546875" style="60" bestFit="1" customWidth="1"/>
    <col min="1541" max="1547" width="9.140625" style="60"/>
    <col min="1548" max="1548" width="5" style="60" customWidth="1"/>
    <col min="1549" max="1552" width="0" style="60" hidden="1" customWidth="1"/>
    <col min="1553" max="1792" width="9.140625" style="60"/>
    <col min="1793" max="1793" width="8.5703125" style="60" bestFit="1" customWidth="1"/>
    <col min="1794" max="1794" width="7.42578125" style="60" customWidth="1"/>
    <col min="1795" max="1795" width="8.5703125" style="60" bestFit="1" customWidth="1"/>
    <col min="1796" max="1796" width="23.85546875" style="60" bestFit="1" customWidth="1"/>
    <col min="1797" max="1803" width="9.140625" style="60"/>
    <col min="1804" max="1804" width="5" style="60" customWidth="1"/>
    <col min="1805" max="1808" width="0" style="60" hidden="1" customWidth="1"/>
    <col min="1809" max="2048" width="9.140625" style="60"/>
    <col min="2049" max="2049" width="8.5703125" style="60" bestFit="1" customWidth="1"/>
    <col min="2050" max="2050" width="7.42578125" style="60" customWidth="1"/>
    <col min="2051" max="2051" width="8.5703125" style="60" bestFit="1" customWidth="1"/>
    <col min="2052" max="2052" width="23.85546875" style="60" bestFit="1" customWidth="1"/>
    <col min="2053" max="2059" width="9.140625" style="60"/>
    <col min="2060" max="2060" width="5" style="60" customWidth="1"/>
    <col min="2061" max="2064" width="0" style="60" hidden="1" customWidth="1"/>
    <col min="2065" max="2304" width="9.140625" style="60"/>
    <col min="2305" max="2305" width="8.5703125" style="60" bestFit="1" customWidth="1"/>
    <col min="2306" max="2306" width="7.42578125" style="60" customWidth="1"/>
    <col min="2307" max="2307" width="8.5703125" style="60" bestFit="1" customWidth="1"/>
    <col min="2308" max="2308" width="23.85546875" style="60" bestFit="1" customWidth="1"/>
    <col min="2309" max="2315" width="9.140625" style="60"/>
    <col min="2316" max="2316" width="5" style="60" customWidth="1"/>
    <col min="2317" max="2320" width="0" style="60" hidden="1" customWidth="1"/>
    <col min="2321" max="2560" width="9.140625" style="60"/>
    <col min="2561" max="2561" width="8.5703125" style="60" bestFit="1" customWidth="1"/>
    <col min="2562" max="2562" width="7.42578125" style="60" customWidth="1"/>
    <col min="2563" max="2563" width="8.5703125" style="60" bestFit="1" customWidth="1"/>
    <col min="2564" max="2564" width="23.85546875" style="60" bestFit="1" customWidth="1"/>
    <col min="2565" max="2571" width="9.140625" style="60"/>
    <col min="2572" max="2572" width="5" style="60" customWidth="1"/>
    <col min="2573" max="2576" width="0" style="60" hidden="1" customWidth="1"/>
    <col min="2577" max="2816" width="9.140625" style="60"/>
    <col min="2817" max="2817" width="8.5703125" style="60" bestFit="1" customWidth="1"/>
    <col min="2818" max="2818" width="7.42578125" style="60" customWidth="1"/>
    <col min="2819" max="2819" width="8.5703125" style="60" bestFit="1" customWidth="1"/>
    <col min="2820" max="2820" width="23.85546875" style="60" bestFit="1" customWidth="1"/>
    <col min="2821" max="2827" width="9.140625" style="60"/>
    <col min="2828" max="2828" width="5" style="60" customWidth="1"/>
    <col min="2829" max="2832" width="0" style="60" hidden="1" customWidth="1"/>
    <col min="2833" max="3072" width="9.140625" style="60"/>
    <col min="3073" max="3073" width="8.5703125" style="60" bestFit="1" customWidth="1"/>
    <col min="3074" max="3074" width="7.42578125" style="60" customWidth="1"/>
    <col min="3075" max="3075" width="8.5703125" style="60" bestFit="1" customWidth="1"/>
    <col min="3076" max="3076" width="23.85546875" style="60" bestFit="1" customWidth="1"/>
    <col min="3077" max="3083" width="9.140625" style="60"/>
    <col min="3084" max="3084" width="5" style="60" customWidth="1"/>
    <col min="3085" max="3088" width="0" style="60" hidden="1" customWidth="1"/>
    <col min="3089" max="3328" width="9.140625" style="60"/>
    <col min="3329" max="3329" width="8.5703125" style="60" bestFit="1" customWidth="1"/>
    <col min="3330" max="3330" width="7.42578125" style="60" customWidth="1"/>
    <col min="3331" max="3331" width="8.5703125" style="60" bestFit="1" customWidth="1"/>
    <col min="3332" max="3332" width="23.85546875" style="60" bestFit="1" customWidth="1"/>
    <col min="3333" max="3339" width="9.140625" style="60"/>
    <col min="3340" max="3340" width="5" style="60" customWidth="1"/>
    <col min="3341" max="3344" width="0" style="60" hidden="1" customWidth="1"/>
    <col min="3345" max="3584" width="9.140625" style="60"/>
    <col min="3585" max="3585" width="8.5703125" style="60" bestFit="1" customWidth="1"/>
    <col min="3586" max="3586" width="7.42578125" style="60" customWidth="1"/>
    <col min="3587" max="3587" width="8.5703125" style="60" bestFit="1" customWidth="1"/>
    <col min="3588" max="3588" width="23.85546875" style="60" bestFit="1" customWidth="1"/>
    <col min="3589" max="3595" width="9.140625" style="60"/>
    <col min="3596" max="3596" width="5" style="60" customWidth="1"/>
    <col min="3597" max="3600" width="0" style="60" hidden="1" customWidth="1"/>
    <col min="3601" max="3840" width="9.140625" style="60"/>
    <col min="3841" max="3841" width="8.5703125" style="60" bestFit="1" customWidth="1"/>
    <col min="3842" max="3842" width="7.42578125" style="60" customWidth="1"/>
    <col min="3843" max="3843" width="8.5703125" style="60" bestFit="1" customWidth="1"/>
    <col min="3844" max="3844" width="23.85546875" style="60" bestFit="1" customWidth="1"/>
    <col min="3845" max="3851" width="9.140625" style="60"/>
    <col min="3852" max="3852" width="5" style="60" customWidth="1"/>
    <col min="3853" max="3856" width="0" style="60" hidden="1" customWidth="1"/>
    <col min="3857" max="4096" width="9.140625" style="60"/>
    <col min="4097" max="4097" width="8.5703125" style="60" bestFit="1" customWidth="1"/>
    <col min="4098" max="4098" width="7.42578125" style="60" customWidth="1"/>
    <col min="4099" max="4099" width="8.5703125" style="60" bestFit="1" customWidth="1"/>
    <col min="4100" max="4100" width="23.85546875" style="60" bestFit="1" customWidth="1"/>
    <col min="4101" max="4107" width="9.140625" style="60"/>
    <col min="4108" max="4108" width="5" style="60" customWidth="1"/>
    <col min="4109" max="4112" width="0" style="60" hidden="1" customWidth="1"/>
    <col min="4113" max="4352" width="9.140625" style="60"/>
    <col min="4353" max="4353" width="8.5703125" style="60" bestFit="1" customWidth="1"/>
    <col min="4354" max="4354" width="7.42578125" style="60" customWidth="1"/>
    <col min="4355" max="4355" width="8.5703125" style="60" bestFit="1" customWidth="1"/>
    <col min="4356" max="4356" width="23.85546875" style="60" bestFit="1" customWidth="1"/>
    <col min="4357" max="4363" width="9.140625" style="60"/>
    <col min="4364" max="4364" width="5" style="60" customWidth="1"/>
    <col min="4365" max="4368" width="0" style="60" hidden="1" customWidth="1"/>
    <col min="4369" max="4608" width="9.140625" style="60"/>
    <col min="4609" max="4609" width="8.5703125" style="60" bestFit="1" customWidth="1"/>
    <col min="4610" max="4610" width="7.42578125" style="60" customWidth="1"/>
    <col min="4611" max="4611" width="8.5703125" style="60" bestFit="1" customWidth="1"/>
    <col min="4612" max="4612" width="23.85546875" style="60" bestFit="1" customWidth="1"/>
    <col min="4613" max="4619" width="9.140625" style="60"/>
    <col min="4620" max="4620" width="5" style="60" customWidth="1"/>
    <col min="4621" max="4624" width="0" style="60" hidden="1" customWidth="1"/>
    <col min="4625" max="4864" width="9.140625" style="60"/>
    <col min="4865" max="4865" width="8.5703125" style="60" bestFit="1" customWidth="1"/>
    <col min="4866" max="4866" width="7.42578125" style="60" customWidth="1"/>
    <col min="4867" max="4867" width="8.5703125" style="60" bestFit="1" customWidth="1"/>
    <col min="4868" max="4868" width="23.85546875" style="60" bestFit="1" customWidth="1"/>
    <col min="4869" max="4875" width="9.140625" style="60"/>
    <col min="4876" max="4876" width="5" style="60" customWidth="1"/>
    <col min="4877" max="4880" width="0" style="60" hidden="1" customWidth="1"/>
    <col min="4881" max="5120" width="9.140625" style="60"/>
    <col min="5121" max="5121" width="8.5703125" style="60" bestFit="1" customWidth="1"/>
    <col min="5122" max="5122" width="7.42578125" style="60" customWidth="1"/>
    <col min="5123" max="5123" width="8.5703125" style="60" bestFit="1" customWidth="1"/>
    <col min="5124" max="5124" width="23.85546875" style="60" bestFit="1" customWidth="1"/>
    <col min="5125" max="5131" width="9.140625" style="60"/>
    <col min="5132" max="5132" width="5" style="60" customWidth="1"/>
    <col min="5133" max="5136" width="0" style="60" hidden="1" customWidth="1"/>
    <col min="5137" max="5376" width="9.140625" style="60"/>
    <col min="5377" max="5377" width="8.5703125" style="60" bestFit="1" customWidth="1"/>
    <col min="5378" max="5378" width="7.42578125" style="60" customWidth="1"/>
    <col min="5379" max="5379" width="8.5703125" style="60" bestFit="1" customWidth="1"/>
    <col min="5380" max="5380" width="23.85546875" style="60" bestFit="1" customWidth="1"/>
    <col min="5381" max="5387" width="9.140625" style="60"/>
    <col min="5388" max="5388" width="5" style="60" customWidth="1"/>
    <col min="5389" max="5392" width="0" style="60" hidden="1" customWidth="1"/>
    <col min="5393" max="5632" width="9.140625" style="60"/>
    <col min="5633" max="5633" width="8.5703125" style="60" bestFit="1" customWidth="1"/>
    <col min="5634" max="5634" width="7.42578125" style="60" customWidth="1"/>
    <col min="5635" max="5635" width="8.5703125" style="60" bestFit="1" customWidth="1"/>
    <col min="5636" max="5636" width="23.85546875" style="60" bestFit="1" customWidth="1"/>
    <col min="5637" max="5643" width="9.140625" style="60"/>
    <col min="5644" max="5644" width="5" style="60" customWidth="1"/>
    <col min="5645" max="5648" width="0" style="60" hidden="1" customWidth="1"/>
    <col min="5649" max="5888" width="9.140625" style="60"/>
    <col min="5889" max="5889" width="8.5703125" style="60" bestFit="1" customWidth="1"/>
    <col min="5890" max="5890" width="7.42578125" style="60" customWidth="1"/>
    <col min="5891" max="5891" width="8.5703125" style="60" bestFit="1" customWidth="1"/>
    <col min="5892" max="5892" width="23.85546875" style="60" bestFit="1" customWidth="1"/>
    <col min="5893" max="5899" width="9.140625" style="60"/>
    <col min="5900" max="5900" width="5" style="60" customWidth="1"/>
    <col min="5901" max="5904" width="0" style="60" hidden="1" customWidth="1"/>
    <col min="5905" max="6144" width="9.140625" style="60"/>
    <col min="6145" max="6145" width="8.5703125" style="60" bestFit="1" customWidth="1"/>
    <col min="6146" max="6146" width="7.42578125" style="60" customWidth="1"/>
    <col min="6147" max="6147" width="8.5703125" style="60" bestFit="1" customWidth="1"/>
    <col min="6148" max="6148" width="23.85546875" style="60" bestFit="1" customWidth="1"/>
    <col min="6149" max="6155" width="9.140625" style="60"/>
    <col min="6156" max="6156" width="5" style="60" customWidth="1"/>
    <col min="6157" max="6160" width="0" style="60" hidden="1" customWidth="1"/>
    <col min="6161" max="6400" width="9.140625" style="60"/>
    <col min="6401" max="6401" width="8.5703125" style="60" bestFit="1" customWidth="1"/>
    <col min="6402" max="6402" width="7.42578125" style="60" customWidth="1"/>
    <col min="6403" max="6403" width="8.5703125" style="60" bestFit="1" customWidth="1"/>
    <col min="6404" max="6404" width="23.85546875" style="60" bestFit="1" customWidth="1"/>
    <col min="6405" max="6411" width="9.140625" style="60"/>
    <col min="6412" max="6412" width="5" style="60" customWidth="1"/>
    <col min="6413" max="6416" width="0" style="60" hidden="1" customWidth="1"/>
    <col min="6417" max="6656" width="9.140625" style="60"/>
    <col min="6657" max="6657" width="8.5703125" style="60" bestFit="1" customWidth="1"/>
    <col min="6658" max="6658" width="7.42578125" style="60" customWidth="1"/>
    <col min="6659" max="6659" width="8.5703125" style="60" bestFit="1" customWidth="1"/>
    <col min="6660" max="6660" width="23.85546875" style="60" bestFit="1" customWidth="1"/>
    <col min="6661" max="6667" width="9.140625" style="60"/>
    <col min="6668" max="6668" width="5" style="60" customWidth="1"/>
    <col min="6669" max="6672" width="0" style="60" hidden="1" customWidth="1"/>
    <col min="6673" max="6912" width="9.140625" style="60"/>
    <col min="6913" max="6913" width="8.5703125" style="60" bestFit="1" customWidth="1"/>
    <col min="6914" max="6914" width="7.42578125" style="60" customWidth="1"/>
    <col min="6915" max="6915" width="8.5703125" style="60" bestFit="1" customWidth="1"/>
    <col min="6916" max="6916" width="23.85546875" style="60" bestFit="1" customWidth="1"/>
    <col min="6917" max="6923" width="9.140625" style="60"/>
    <col min="6924" max="6924" width="5" style="60" customWidth="1"/>
    <col min="6925" max="6928" width="0" style="60" hidden="1" customWidth="1"/>
    <col min="6929" max="7168" width="9.140625" style="60"/>
    <col min="7169" max="7169" width="8.5703125" style="60" bestFit="1" customWidth="1"/>
    <col min="7170" max="7170" width="7.42578125" style="60" customWidth="1"/>
    <col min="7171" max="7171" width="8.5703125" style="60" bestFit="1" customWidth="1"/>
    <col min="7172" max="7172" width="23.85546875" style="60" bestFit="1" customWidth="1"/>
    <col min="7173" max="7179" width="9.140625" style="60"/>
    <col min="7180" max="7180" width="5" style="60" customWidth="1"/>
    <col min="7181" max="7184" width="0" style="60" hidden="1" customWidth="1"/>
    <col min="7185" max="7424" width="9.140625" style="60"/>
    <col min="7425" max="7425" width="8.5703125" style="60" bestFit="1" customWidth="1"/>
    <col min="7426" max="7426" width="7.42578125" style="60" customWidth="1"/>
    <col min="7427" max="7427" width="8.5703125" style="60" bestFit="1" customWidth="1"/>
    <col min="7428" max="7428" width="23.85546875" style="60" bestFit="1" customWidth="1"/>
    <col min="7429" max="7435" width="9.140625" style="60"/>
    <col min="7436" max="7436" width="5" style="60" customWidth="1"/>
    <col min="7437" max="7440" width="0" style="60" hidden="1" customWidth="1"/>
    <col min="7441" max="7680" width="9.140625" style="60"/>
    <col min="7681" max="7681" width="8.5703125" style="60" bestFit="1" customWidth="1"/>
    <col min="7682" max="7682" width="7.42578125" style="60" customWidth="1"/>
    <col min="7683" max="7683" width="8.5703125" style="60" bestFit="1" customWidth="1"/>
    <col min="7684" max="7684" width="23.85546875" style="60" bestFit="1" customWidth="1"/>
    <col min="7685" max="7691" width="9.140625" style="60"/>
    <col min="7692" max="7692" width="5" style="60" customWidth="1"/>
    <col min="7693" max="7696" width="0" style="60" hidden="1" customWidth="1"/>
    <col min="7697" max="7936" width="9.140625" style="60"/>
    <col min="7937" max="7937" width="8.5703125" style="60" bestFit="1" customWidth="1"/>
    <col min="7938" max="7938" width="7.42578125" style="60" customWidth="1"/>
    <col min="7939" max="7939" width="8.5703125" style="60" bestFit="1" customWidth="1"/>
    <col min="7940" max="7940" width="23.85546875" style="60" bestFit="1" customWidth="1"/>
    <col min="7941" max="7947" width="9.140625" style="60"/>
    <col min="7948" max="7948" width="5" style="60" customWidth="1"/>
    <col min="7949" max="7952" width="0" style="60" hidden="1" customWidth="1"/>
    <col min="7953" max="8192" width="9.140625" style="60"/>
    <col min="8193" max="8193" width="8.5703125" style="60" bestFit="1" customWidth="1"/>
    <col min="8194" max="8194" width="7.42578125" style="60" customWidth="1"/>
    <col min="8195" max="8195" width="8.5703125" style="60" bestFit="1" customWidth="1"/>
    <col min="8196" max="8196" width="23.85546875" style="60" bestFit="1" customWidth="1"/>
    <col min="8197" max="8203" width="9.140625" style="60"/>
    <col min="8204" max="8204" width="5" style="60" customWidth="1"/>
    <col min="8205" max="8208" width="0" style="60" hidden="1" customWidth="1"/>
    <col min="8209" max="8448" width="9.140625" style="60"/>
    <col min="8449" max="8449" width="8.5703125" style="60" bestFit="1" customWidth="1"/>
    <col min="8450" max="8450" width="7.42578125" style="60" customWidth="1"/>
    <col min="8451" max="8451" width="8.5703125" style="60" bestFit="1" customWidth="1"/>
    <col min="8452" max="8452" width="23.85546875" style="60" bestFit="1" customWidth="1"/>
    <col min="8453" max="8459" width="9.140625" style="60"/>
    <col min="8460" max="8460" width="5" style="60" customWidth="1"/>
    <col min="8461" max="8464" width="0" style="60" hidden="1" customWidth="1"/>
    <col min="8465" max="8704" width="9.140625" style="60"/>
    <col min="8705" max="8705" width="8.5703125" style="60" bestFit="1" customWidth="1"/>
    <col min="8706" max="8706" width="7.42578125" style="60" customWidth="1"/>
    <col min="8707" max="8707" width="8.5703125" style="60" bestFit="1" customWidth="1"/>
    <col min="8708" max="8708" width="23.85546875" style="60" bestFit="1" customWidth="1"/>
    <col min="8709" max="8715" width="9.140625" style="60"/>
    <col min="8716" max="8716" width="5" style="60" customWidth="1"/>
    <col min="8717" max="8720" width="0" style="60" hidden="1" customWidth="1"/>
    <col min="8721" max="8960" width="9.140625" style="60"/>
    <col min="8961" max="8961" width="8.5703125" style="60" bestFit="1" customWidth="1"/>
    <col min="8962" max="8962" width="7.42578125" style="60" customWidth="1"/>
    <col min="8963" max="8963" width="8.5703125" style="60" bestFit="1" customWidth="1"/>
    <col min="8964" max="8964" width="23.85546875" style="60" bestFit="1" customWidth="1"/>
    <col min="8965" max="8971" width="9.140625" style="60"/>
    <col min="8972" max="8972" width="5" style="60" customWidth="1"/>
    <col min="8973" max="8976" width="0" style="60" hidden="1" customWidth="1"/>
    <col min="8977" max="9216" width="9.140625" style="60"/>
    <col min="9217" max="9217" width="8.5703125" style="60" bestFit="1" customWidth="1"/>
    <col min="9218" max="9218" width="7.42578125" style="60" customWidth="1"/>
    <col min="9219" max="9219" width="8.5703125" style="60" bestFit="1" customWidth="1"/>
    <col min="9220" max="9220" width="23.85546875" style="60" bestFit="1" customWidth="1"/>
    <col min="9221" max="9227" width="9.140625" style="60"/>
    <col min="9228" max="9228" width="5" style="60" customWidth="1"/>
    <col min="9229" max="9232" width="0" style="60" hidden="1" customWidth="1"/>
    <col min="9233" max="9472" width="9.140625" style="60"/>
    <col min="9473" max="9473" width="8.5703125" style="60" bestFit="1" customWidth="1"/>
    <col min="9474" max="9474" width="7.42578125" style="60" customWidth="1"/>
    <col min="9475" max="9475" width="8.5703125" style="60" bestFit="1" customWidth="1"/>
    <col min="9476" max="9476" width="23.85546875" style="60" bestFit="1" customWidth="1"/>
    <col min="9477" max="9483" width="9.140625" style="60"/>
    <col min="9484" max="9484" width="5" style="60" customWidth="1"/>
    <col min="9485" max="9488" width="0" style="60" hidden="1" customWidth="1"/>
    <col min="9489" max="9728" width="9.140625" style="60"/>
    <col min="9729" max="9729" width="8.5703125" style="60" bestFit="1" customWidth="1"/>
    <col min="9730" max="9730" width="7.42578125" style="60" customWidth="1"/>
    <col min="9731" max="9731" width="8.5703125" style="60" bestFit="1" customWidth="1"/>
    <col min="9732" max="9732" width="23.85546875" style="60" bestFit="1" customWidth="1"/>
    <col min="9733" max="9739" width="9.140625" style="60"/>
    <col min="9740" max="9740" width="5" style="60" customWidth="1"/>
    <col min="9741" max="9744" width="0" style="60" hidden="1" customWidth="1"/>
    <col min="9745" max="9984" width="9.140625" style="60"/>
    <col min="9985" max="9985" width="8.5703125" style="60" bestFit="1" customWidth="1"/>
    <col min="9986" max="9986" width="7.42578125" style="60" customWidth="1"/>
    <col min="9987" max="9987" width="8.5703125" style="60" bestFit="1" customWidth="1"/>
    <col min="9988" max="9988" width="23.85546875" style="60" bestFit="1" customWidth="1"/>
    <col min="9989" max="9995" width="9.140625" style="60"/>
    <col min="9996" max="9996" width="5" style="60" customWidth="1"/>
    <col min="9997" max="10000" width="0" style="60" hidden="1" customWidth="1"/>
    <col min="10001" max="10240" width="9.140625" style="60"/>
    <col min="10241" max="10241" width="8.5703125" style="60" bestFit="1" customWidth="1"/>
    <col min="10242" max="10242" width="7.42578125" style="60" customWidth="1"/>
    <col min="10243" max="10243" width="8.5703125" style="60" bestFit="1" customWidth="1"/>
    <col min="10244" max="10244" width="23.85546875" style="60" bestFit="1" customWidth="1"/>
    <col min="10245" max="10251" width="9.140625" style="60"/>
    <col min="10252" max="10252" width="5" style="60" customWidth="1"/>
    <col min="10253" max="10256" width="0" style="60" hidden="1" customWidth="1"/>
    <col min="10257" max="10496" width="9.140625" style="60"/>
    <col min="10497" max="10497" width="8.5703125" style="60" bestFit="1" customWidth="1"/>
    <col min="10498" max="10498" width="7.42578125" style="60" customWidth="1"/>
    <col min="10499" max="10499" width="8.5703125" style="60" bestFit="1" customWidth="1"/>
    <col min="10500" max="10500" width="23.85546875" style="60" bestFit="1" customWidth="1"/>
    <col min="10501" max="10507" width="9.140625" style="60"/>
    <col min="10508" max="10508" width="5" style="60" customWidth="1"/>
    <col min="10509" max="10512" width="0" style="60" hidden="1" customWidth="1"/>
    <col min="10513" max="10752" width="9.140625" style="60"/>
    <col min="10753" max="10753" width="8.5703125" style="60" bestFit="1" customWidth="1"/>
    <col min="10754" max="10754" width="7.42578125" style="60" customWidth="1"/>
    <col min="10755" max="10755" width="8.5703125" style="60" bestFit="1" customWidth="1"/>
    <col min="10756" max="10756" width="23.85546875" style="60" bestFit="1" customWidth="1"/>
    <col min="10757" max="10763" width="9.140625" style="60"/>
    <col min="10764" max="10764" width="5" style="60" customWidth="1"/>
    <col min="10765" max="10768" width="0" style="60" hidden="1" customWidth="1"/>
    <col min="10769" max="11008" width="9.140625" style="60"/>
    <col min="11009" max="11009" width="8.5703125" style="60" bestFit="1" customWidth="1"/>
    <col min="11010" max="11010" width="7.42578125" style="60" customWidth="1"/>
    <col min="11011" max="11011" width="8.5703125" style="60" bestFit="1" customWidth="1"/>
    <col min="11012" max="11012" width="23.85546875" style="60" bestFit="1" customWidth="1"/>
    <col min="11013" max="11019" width="9.140625" style="60"/>
    <col min="11020" max="11020" width="5" style="60" customWidth="1"/>
    <col min="11021" max="11024" width="0" style="60" hidden="1" customWidth="1"/>
    <col min="11025" max="11264" width="9.140625" style="60"/>
    <col min="11265" max="11265" width="8.5703125" style="60" bestFit="1" customWidth="1"/>
    <col min="11266" max="11266" width="7.42578125" style="60" customWidth="1"/>
    <col min="11267" max="11267" width="8.5703125" style="60" bestFit="1" customWidth="1"/>
    <col min="11268" max="11268" width="23.85546875" style="60" bestFit="1" customWidth="1"/>
    <col min="11269" max="11275" width="9.140625" style="60"/>
    <col min="11276" max="11276" width="5" style="60" customWidth="1"/>
    <col min="11277" max="11280" width="0" style="60" hidden="1" customWidth="1"/>
    <col min="11281" max="11520" width="9.140625" style="60"/>
    <col min="11521" max="11521" width="8.5703125" style="60" bestFit="1" customWidth="1"/>
    <col min="11522" max="11522" width="7.42578125" style="60" customWidth="1"/>
    <col min="11523" max="11523" width="8.5703125" style="60" bestFit="1" customWidth="1"/>
    <col min="11524" max="11524" width="23.85546875" style="60" bestFit="1" customWidth="1"/>
    <col min="11525" max="11531" width="9.140625" style="60"/>
    <col min="11532" max="11532" width="5" style="60" customWidth="1"/>
    <col min="11533" max="11536" width="0" style="60" hidden="1" customWidth="1"/>
    <col min="11537" max="11776" width="9.140625" style="60"/>
    <col min="11777" max="11777" width="8.5703125" style="60" bestFit="1" customWidth="1"/>
    <col min="11778" max="11778" width="7.42578125" style="60" customWidth="1"/>
    <col min="11779" max="11779" width="8.5703125" style="60" bestFit="1" customWidth="1"/>
    <col min="11780" max="11780" width="23.85546875" style="60" bestFit="1" customWidth="1"/>
    <col min="11781" max="11787" width="9.140625" style="60"/>
    <col min="11788" max="11788" width="5" style="60" customWidth="1"/>
    <col min="11789" max="11792" width="0" style="60" hidden="1" customWidth="1"/>
    <col min="11793" max="12032" width="9.140625" style="60"/>
    <col min="12033" max="12033" width="8.5703125" style="60" bestFit="1" customWidth="1"/>
    <col min="12034" max="12034" width="7.42578125" style="60" customWidth="1"/>
    <col min="12035" max="12035" width="8.5703125" style="60" bestFit="1" customWidth="1"/>
    <col min="12036" max="12036" width="23.85546875" style="60" bestFit="1" customWidth="1"/>
    <col min="12037" max="12043" width="9.140625" style="60"/>
    <col min="12044" max="12044" width="5" style="60" customWidth="1"/>
    <col min="12045" max="12048" width="0" style="60" hidden="1" customWidth="1"/>
    <col min="12049" max="12288" width="9.140625" style="60"/>
    <col min="12289" max="12289" width="8.5703125" style="60" bestFit="1" customWidth="1"/>
    <col min="12290" max="12290" width="7.42578125" style="60" customWidth="1"/>
    <col min="12291" max="12291" width="8.5703125" style="60" bestFit="1" customWidth="1"/>
    <col min="12292" max="12292" width="23.85546875" style="60" bestFit="1" customWidth="1"/>
    <col min="12293" max="12299" width="9.140625" style="60"/>
    <col min="12300" max="12300" width="5" style="60" customWidth="1"/>
    <col min="12301" max="12304" width="0" style="60" hidden="1" customWidth="1"/>
    <col min="12305" max="12544" width="9.140625" style="60"/>
    <col min="12545" max="12545" width="8.5703125" style="60" bestFit="1" customWidth="1"/>
    <col min="12546" max="12546" width="7.42578125" style="60" customWidth="1"/>
    <col min="12547" max="12547" width="8.5703125" style="60" bestFit="1" customWidth="1"/>
    <col min="12548" max="12548" width="23.85546875" style="60" bestFit="1" customWidth="1"/>
    <col min="12549" max="12555" width="9.140625" style="60"/>
    <col min="12556" max="12556" width="5" style="60" customWidth="1"/>
    <col min="12557" max="12560" width="0" style="60" hidden="1" customWidth="1"/>
    <col min="12561" max="12800" width="9.140625" style="60"/>
    <col min="12801" max="12801" width="8.5703125" style="60" bestFit="1" customWidth="1"/>
    <col min="12802" max="12802" width="7.42578125" style="60" customWidth="1"/>
    <col min="12803" max="12803" width="8.5703125" style="60" bestFit="1" customWidth="1"/>
    <col min="12804" max="12804" width="23.85546875" style="60" bestFit="1" customWidth="1"/>
    <col min="12805" max="12811" width="9.140625" style="60"/>
    <col min="12812" max="12812" width="5" style="60" customWidth="1"/>
    <col min="12813" max="12816" width="0" style="60" hidden="1" customWidth="1"/>
    <col min="12817" max="13056" width="9.140625" style="60"/>
    <col min="13057" max="13057" width="8.5703125" style="60" bestFit="1" customWidth="1"/>
    <col min="13058" max="13058" width="7.42578125" style="60" customWidth="1"/>
    <col min="13059" max="13059" width="8.5703125" style="60" bestFit="1" customWidth="1"/>
    <col min="13060" max="13060" width="23.85546875" style="60" bestFit="1" customWidth="1"/>
    <col min="13061" max="13067" width="9.140625" style="60"/>
    <col min="13068" max="13068" width="5" style="60" customWidth="1"/>
    <col min="13069" max="13072" width="0" style="60" hidden="1" customWidth="1"/>
    <col min="13073" max="13312" width="9.140625" style="60"/>
    <col min="13313" max="13313" width="8.5703125" style="60" bestFit="1" customWidth="1"/>
    <col min="13314" max="13314" width="7.42578125" style="60" customWidth="1"/>
    <col min="13315" max="13315" width="8.5703125" style="60" bestFit="1" customWidth="1"/>
    <col min="13316" max="13316" width="23.85546875" style="60" bestFit="1" customWidth="1"/>
    <col min="13317" max="13323" width="9.140625" style="60"/>
    <col min="13324" max="13324" width="5" style="60" customWidth="1"/>
    <col min="13325" max="13328" width="0" style="60" hidden="1" customWidth="1"/>
    <col min="13329" max="13568" width="9.140625" style="60"/>
    <col min="13569" max="13569" width="8.5703125" style="60" bestFit="1" customWidth="1"/>
    <col min="13570" max="13570" width="7.42578125" style="60" customWidth="1"/>
    <col min="13571" max="13571" width="8.5703125" style="60" bestFit="1" customWidth="1"/>
    <col min="13572" max="13572" width="23.85546875" style="60" bestFit="1" customWidth="1"/>
    <col min="13573" max="13579" width="9.140625" style="60"/>
    <col min="13580" max="13580" width="5" style="60" customWidth="1"/>
    <col min="13581" max="13584" width="0" style="60" hidden="1" customWidth="1"/>
    <col min="13585" max="13824" width="9.140625" style="60"/>
    <col min="13825" max="13825" width="8.5703125" style="60" bestFit="1" customWidth="1"/>
    <col min="13826" max="13826" width="7.42578125" style="60" customWidth="1"/>
    <col min="13827" max="13827" width="8.5703125" style="60" bestFit="1" customWidth="1"/>
    <col min="13828" max="13828" width="23.85546875" style="60" bestFit="1" customWidth="1"/>
    <col min="13829" max="13835" width="9.140625" style="60"/>
    <col min="13836" max="13836" width="5" style="60" customWidth="1"/>
    <col min="13837" max="13840" width="0" style="60" hidden="1" customWidth="1"/>
    <col min="13841" max="14080" width="9.140625" style="60"/>
    <col min="14081" max="14081" width="8.5703125" style="60" bestFit="1" customWidth="1"/>
    <col min="14082" max="14082" width="7.42578125" style="60" customWidth="1"/>
    <col min="14083" max="14083" width="8.5703125" style="60" bestFit="1" customWidth="1"/>
    <col min="14084" max="14084" width="23.85546875" style="60" bestFit="1" customWidth="1"/>
    <col min="14085" max="14091" width="9.140625" style="60"/>
    <col min="14092" max="14092" width="5" style="60" customWidth="1"/>
    <col min="14093" max="14096" width="0" style="60" hidden="1" customWidth="1"/>
    <col min="14097" max="14336" width="9.140625" style="60"/>
    <col min="14337" max="14337" width="8.5703125" style="60" bestFit="1" customWidth="1"/>
    <col min="14338" max="14338" width="7.42578125" style="60" customWidth="1"/>
    <col min="14339" max="14339" width="8.5703125" style="60" bestFit="1" customWidth="1"/>
    <col min="14340" max="14340" width="23.85546875" style="60" bestFit="1" customWidth="1"/>
    <col min="14341" max="14347" width="9.140625" style="60"/>
    <col min="14348" max="14348" width="5" style="60" customWidth="1"/>
    <col min="14349" max="14352" width="0" style="60" hidden="1" customWidth="1"/>
    <col min="14353" max="14592" width="9.140625" style="60"/>
    <col min="14593" max="14593" width="8.5703125" style="60" bestFit="1" customWidth="1"/>
    <col min="14594" max="14594" width="7.42578125" style="60" customWidth="1"/>
    <col min="14595" max="14595" width="8.5703125" style="60" bestFit="1" customWidth="1"/>
    <col min="14596" max="14596" width="23.85546875" style="60" bestFit="1" customWidth="1"/>
    <col min="14597" max="14603" width="9.140625" style="60"/>
    <col min="14604" max="14604" width="5" style="60" customWidth="1"/>
    <col min="14605" max="14608" width="0" style="60" hidden="1" customWidth="1"/>
    <col min="14609" max="14848" width="9.140625" style="60"/>
    <col min="14849" max="14849" width="8.5703125" style="60" bestFit="1" customWidth="1"/>
    <col min="14850" max="14850" width="7.42578125" style="60" customWidth="1"/>
    <col min="14851" max="14851" width="8.5703125" style="60" bestFit="1" customWidth="1"/>
    <col min="14852" max="14852" width="23.85546875" style="60" bestFit="1" customWidth="1"/>
    <col min="14853" max="14859" width="9.140625" style="60"/>
    <col min="14860" max="14860" width="5" style="60" customWidth="1"/>
    <col min="14861" max="14864" width="0" style="60" hidden="1" customWidth="1"/>
    <col min="14865" max="15104" width="9.140625" style="60"/>
    <col min="15105" max="15105" width="8.5703125" style="60" bestFit="1" customWidth="1"/>
    <col min="15106" max="15106" width="7.42578125" style="60" customWidth="1"/>
    <col min="15107" max="15107" width="8.5703125" style="60" bestFit="1" customWidth="1"/>
    <col min="15108" max="15108" width="23.85546875" style="60" bestFit="1" customWidth="1"/>
    <col min="15109" max="15115" width="9.140625" style="60"/>
    <col min="15116" max="15116" width="5" style="60" customWidth="1"/>
    <col min="15117" max="15120" width="0" style="60" hidden="1" customWidth="1"/>
    <col min="15121" max="15360" width="9.140625" style="60"/>
    <col min="15361" max="15361" width="8.5703125" style="60" bestFit="1" customWidth="1"/>
    <col min="15362" max="15362" width="7.42578125" style="60" customWidth="1"/>
    <col min="15363" max="15363" width="8.5703125" style="60" bestFit="1" customWidth="1"/>
    <col min="15364" max="15364" width="23.85546875" style="60" bestFit="1" customWidth="1"/>
    <col min="15365" max="15371" width="9.140625" style="60"/>
    <col min="15372" max="15372" width="5" style="60" customWidth="1"/>
    <col min="15373" max="15376" width="0" style="60" hidden="1" customWidth="1"/>
    <col min="15377" max="15616" width="9.140625" style="60"/>
    <col min="15617" max="15617" width="8.5703125" style="60" bestFit="1" customWidth="1"/>
    <col min="15618" max="15618" width="7.42578125" style="60" customWidth="1"/>
    <col min="15619" max="15619" width="8.5703125" style="60" bestFit="1" customWidth="1"/>
    <col min="15620" max="15620" width="23.85546875" style="60" bestFit="1" customWidth="1"/>
    <col min="15621" max="15627" width="9.140625" style="60"/>
    <col min="15628" max="15628" width="5" style="60" customWidth="1"/>
    <col min="15629" max="15632" width="0" style="60" hidden="1" customWidth="1"/>
    <col min="15633" max="15872" width="9.140625" style="60"/>
    <col min="15873" max="15873" width="8.5703125" style="60" bestFit="1" customWidth="1"/>
    <col min="15874" max="15874" width="7.42578125" style="60" customWidth="1"/>
    <col min="15875" max="15875" width="8.5703125" style="60" bestFit="1" customWidth="1"/>
    <col min="15876" max="15876" width="23.85546875" style="60" bestFit="1" customWidth="1"/>
    <col min="15877" max="15883" width="9.140625" style="60"/>
    <col min="15884" max="15884" width="5" style="60" customWidth="1"/>
    <col min="15885" max="15888" width="0" style="60" hidden="1" customWidth="1"/>
    <col min="15889" max="16128" width="9.140625" style="60"/>
    <col min="16129" max="16129" width="8.5703125" style="60" bestFit="1" customWidth="1"/>
    <col min="16130" max="16130" width="7.42578125" style="60" customWidth="1"/>
    <col min="16131" max="16131" width="8.5703125" style="60" bestFit="1" customWidth="1"/>
    <col min="16132" max="16132" width="23.85546875" style="60" bestFit="1" customWidth="1"/>
    <col min="16133" max="16139" width="9.140625" style="60"/>
    <col min="16140" max="16140" width="5" style="60" customWidth="1"/>
    <col min="16141" max="16144" width="0" style="60" hidden="1" customWidth="1"/>
    <col min="16145" max="16384" width="9.140625" style="60"/>
  </cols>
  <sheetData>
    <row r="1" spans="1:16" ht="15.75">
      <c r="E1" s="61" t="s">
        <v>0</v>
      </c>
    </row>
    <row r="2" spans="1:16">
      <c r="E2" s="62" t="s">
        <v>1</v>
      </c>
    </row>
    <row r="3" spans="1:16">
      <c r="E3" s="62" t="s">
        <v>63</v>
      </c>
    </row>
    <row r="4" spans="1:16">
      <c r="E4" s="62" t="s">
        <v>13</v>
      </c>
    </row>
    <row r="5" spans="1:16" ht="13.5" thickBot="1"/>
    <row r="6" spans="1:16" ht="13.5" thickBot="1">
      <c r="A6" s="63"/>
      <c r="E6" s="64"/>
      <c r="F6" s="65" t="s">
        <v>9</v>
      </c>
      <c r="G6" s="66"/>
      <c r="H6" s="67"/>
      <c r="I6" s="65" t="s">
        <v>10</v>
      </c>
      <c r="J6" s="68"/>
    </row>
    <row r="7" spans="1:16" ht="13.5" thickBot="1">
      <c r="A7" s="69" t="s">
        <v>5</v>
      </c>
      <c r="B7" s="70" t="s">
        <v>6</v>
      </c>
      <c r="C7" s="65" t="s">
        <v>8</v>
      </c>
      <c r="D7" s="71" t="s">
        <v>20</v>
      </c>
      <c r="E7" s="72" t="s">
        <v>64</v>
      </c>
      <c r="F7" s="73" t="s">
        <v>65</v>
      </c>
      <c r="G7" s="74" t="s">
        <v>11</v>
      </c>
      <c r="H7" s="70" t="s">
        <v>64</v>
      </c>
      <c r="I7" s="73" t="s">
        <v>65</v>
      </c>
      <c r="J7" s="74" t="s">
        <v>11</v>
      </c>
      <c r="K7" s="75" t="s">
        <v>18</v>
      </c>
      <c r="M7" s="76" t="s">
        <v>66</v>
      </c>
      <c r="N7" s="76" t="s">
        <v>67</v>
      </c>
      <c r="O7" s="76" t="s">
        <v>24</v>
      </c>
      <c r="P7" s="76" t="s">
        <v>68</v>
      </c>
    </row>
    <row r="8" spans="1:16">
      <c r="A8" s="77">
        <f t="shared" ref="A8:A24" si="0">IF(K8=99.99,17,RANK(O8,$O$8:$O$24,1))</f>
        <v>1</v>
      </c>
      <c r="B8" s="78">
        <v>2</v>
      </c>
      <c r="C8" s="103" t="s">
        <v>33</v>
      </c>
      <c r="D8" s="104" t="s">
        <v>34</v>
      </c>
      <c r="E8" s="79">
        <v>26.13</v>
      </c>
      <c r="F8" s="80">
        <v>28.48</v>
      </c>
      <c r="G8" s="81">
        <f t="shared" ref="G8:G24" si="1">IF(MAX(E8:F8)=0,99.99,MAX(E8:F8))</f>
        <v>28.48</v>
      </c>
      <c r="H8" s="79">
        <v>25.44</v>
      </c>
      <c r="I8" s="80">
        <v>25.44</v>
      </c>
      <c r="J8" s="81">
        <f t="shared" ref="J8:J24" si="2">IF(MAX(H8:I8)=0,99.99,MAX(H8:I8))</f>
        <v>25.44</v>
      </c>
      <c r="K8" s="82">
        <f t="shared" ref="K8:K24" si="3">MIN(G8,J8)</f>
        <v>25.44</v>
      </c>
      <c r="M8" s="83">
        <f>MIN(G8,J8)</f>
        <v>25.44</v>
      </c>
      <c r="N8" s="83">
        <f>MAX(G8,J8)</f>
        <v>28.48</v>
      </c>
      <c r="O8" s="60">
        <f>M8+N8*0.0001</f>
        <v>25.442848000000001</v>
      </c>
      <c r="P8" s="60">
        <f>O8</f>
        <v>25.442848000000001</v>
      </c>
    </row>
    <row r="9" spans="1:16">
      <c r="A9" s="84">
        <f t="shared" si="0"/>
        <v>2</v>
      </c>
      <c r="B9" s="85">
        <v>5</v>
      </c>
      <c r="C9" s="86" t="s">
        <v>43</v>
      </c>
      <c r="D9" s="87" t="s">
        <v>44</v>
      </c>
      <c r="E9" s="88">
        <v>26.05</v>
      </c>
      <c r="F9" s="89">
        <v>27</v>
      </c>
      <c r="G9" s="90">
        <f t="shared" si="1"/>
        <v>27</v>
      </c>
      <c r="H9" s="88">
        <v>25.92</v>
      </c>
      <c r="I9" s="89">
        <v>25.59</v>
      </c>
      <c r="J9" s="90">
        <f t="shared" si="2"/>
        <v>25.92</v>
      </c>
      <c r="K9" s="91">
        <f t="shared" si="3"/>
        <v>25.92</v>
      </c>
      <c r="M9" s="83">
        <f t="shared" ref="M9:M23" si="4">MIN(G9,J9)</f>
        <v>25.92</v>
      </c>
      <c r="N9" s="83">
        <f t="shared" ref="N9:N23" si="5">MAX(G9,J9)</f>
        <v>27</v>
      </c>
      <c r="O9" s="60">
        <f t="shared" ref="O9:O23" si="6">M9+N9*0.0001</f>
        <v>25.922700000000003</v>
      </c>
      <c r="P9" s="60">
        <f t="shared" ref="P9:P24" si="7">O9</f>
        <v>25.922700000000003</v>
      </c>
    </row>
    <row r="10" spans="1:16">
      <c r="A10" s="84">
        <f t="shared" si="0"/>
        <v>3</v>
      </c>
      <c r="B10" s="85">
        <v>16</v>
      </c>
      <c r="C10" s="86" t="s">
        <v>35</v>
      </c>
      <c r="D10" s="87" t="s">
        <v>36</v>
      </c>
      <c r="E10" s="88">
        <v>25.93</v>
      </c>
      <c r="F10" s="89">
        <v>25.75</v>
      </c>
      <c r="G10" s="90">
        <f t="shared" si="1"/>
        <v>25.93</v>
      </c>
      <c r="H10" s="88">
        <v>26.6</v>
      </c>
      <c r="I10" s="89">
        <v>26.38</v>
      </c>
      <c r="J10" s="90">
        <f t="shared" si="2"/>
        <v>26.6</v>
      </c>
      <c r="K10" s="91">
        <f t="shared" si="3"/>
        <v>25.93</v>
      </c>
      <c r="M10" s="83">
        <f t="shared" si="4"/>
        <v>25.93</v>
      </c>
      <c r="N10" s="83">
        <f t="shared" si="5"/>
        <v>26.6</v>
      </c>
      <c r="O10" s="60">
        <f t="shared" si="6"/>
        <v>25.932659999999998</v>
      </c>
      <c r="P10" s="60">
        <f t="shared" si="7"/>
        <v>25.932659999999998</v>
      </c>
    </row>
    <row r="11" spans="1:16">
      <c r="A11" s="84">
        <f t="shared" si="0"/>
        <v>4</v>
      </c>
      <c r="B11" s="85">
        <v>6</v>
      </c>
      <c r="C11" s="86" t="s">
        <v>45</v>
      </c>
      <c r="D11" s="87" t="s">
        <v>46</v>
      </c>
      <c r="E11" s="88">
        <v>28.47</v>
      </c>
      <c r="F11" s="89">
        <v>29.08</v>
      </c>
      <c r="G11" s="90">
        <f t="shared" si="1"/>
        <v>29.08</v>
      </c>
      <c r="H11" s="88">
        <v>25.9</v>
      </c>
      <c r="I11" s="89">
        <v>25.93</v>
      </c>
      <c r="J11" s="90">
        <f t="shared" si="2"/>
        <v>25.93</v>
      </c>
      <c r="K11" s="91">
        <f t="shared" si="3"/>
        <v>25.93</v>
      </c>
      <c r="M11" s="83">
        <f t="shared" si="4"/>
        <v>25.93</v>
      </c>
      <c r="N11" s="83">
        <f t="shared" si="5"/>
        <v>29.08</v>
      </c>
      <c r="O11" s="60">
        <f t="shared" si="6"/>
        <v>25.932908000000001</v>
      </c>
      <c r="P11" s="60">
        <f t="shared" si="7"/>
        <v>25.932908000000001</v>
      </c>
    </row>
    <row r="12" spans="1:16">
      <c r="A12" s="84">
        <f t="shared" si="0"/>
        <v>5</v>
      </c>
      <c r="B12" s="85">
        <v>15</v>
      </c>
      <c r="C12" s="92" t="s">
        <v>29</v>
      </c>
      <c r="D12" s="94" t="s">
        <v>30</v>
      </c>
      <c r="E12" s="88">
        <v>27.59</v>
      </c>
      <c r="F12" s="89">
        <v>27.53</v>
      </c>
      <c r="G12" s="90">
        <f t="shared" si="1"/>
        <v>27.59</v>
      </c>
      <c r="H12" s="88">
        <v>26.06</v>
      </c>
      <c r="I12" s="89">
        <v>25.79</v>
      </c>
      <c r="J12" s="90">
        <f t="shared" si="2"/>
        <v>26.06</v>
      </c>
      <c r="K12" s="91">
        <f t="shared" si="3"/>
        <v>26.06</v>
      </c>
      <c r="M12" s="83">
        <f t="shared" si="4"/>
        <v>26.06</v>
      </c>
      <c r="N12" s="83">
        <f t="shared" si="5"/>
        <v>27.59</v>
      </c>
      <c r="O12" s="60">
        <f t="shared" si="6"/>
        <v>26.062759</v>
      </c>
      <c r="P12" s="60">
        <f t="shared" si="7"/>
        <v>26.062759</v>
      </c>
    </row>
    <row r="13" spans="1:16">
      <c r="A13" s="84">
        <f t="shared" si="0"/>
        <v>6</v>
      </c>
      <c r="B13" s="85">
        <v>17</v>
      </c>
      <c r="C13" s="86" t="s">
        <v>55</v>
      </c>
      <c r="D13" s="87" t="s">
        <v>36</v>
      </c>
      <c r="E13" s="88">
        <v>27.39</v>
      </c>
      <c r="F13" s="89">
        <v>27.47</v>
      </c>
      <c r="G13" s="90">
        <f t="shared" si="1"/>
        <v>27.47</v>
      </c>
      <c r="H13" s="88">
        <v>25.56</v>
      </c>
      <c r="I13" s="89">
        <v>26.19</v>
      </c>
      <c r="J13" s="90">
        <f t="shared" si="2"/>
        <v>26.19</v>
      </c>
      <c r="K13" s="91">
        <f t="shared" si="3"/>
        <v>26.19</v>
      </c>
      <c r="M13" s="83">
        <f t="shared" si="4"/>
        <v>26.19</v>
      </c>
      <c r="N13" s="83">
        <f t="shared" si="5"/>
        <v>27.47</v>
      </c>
      <c r="O13" s="60">
        <f t="shared" si="6"/>
        <v>26.192747000000001</v>
      </c>
      <c r="P13" s="60">
        <f t="shared" si="7"/>
        <v>26.192747000000001</v>
      </c>
    </row>
    <row r="14" spans="1:16">
      <c r="A14" s="84">
        <f t="shared" si="0"/>
        <v>7</v>
      </c>
      <c r="B14" s="85">
        <v>9</v>
      </c>
      <c r="C14" s="86" t="s">
        <v>37</v>
      </c>
      <c r="D14" s="87" t="s">
        <v>38</v>
      </c>
      <c r="E14" s="88">
        <v>99.99</v>
      </c>
      <c r="F14" s="89">
        <v>99.99</v>
      </c>
      <c r="G14" s="90">
        <f t="shared" si="1"/>
        <v>99.99</v>
      </c>
      <c r="H14" s="88">
        <v>24.97</v>
      </c>
      <c r="I14" s="89">
        <v>26.33</v>
      </c>
      <c r="J14" s="90">
        <f t="shared" si="2"/>
        <v>26.33</v>
      </c>
      <c r="K14" s="91">
        <f t="shared" si="3"/>
        <v>26.33</v>
      </c>
      <c r="M14" s="83">
        <f t="shared" si="4"/>
        <v>26.33</v>
      </c>
      <c r="N14" s="83">
        <f t="shared" si="5"/>
        <v>99.99</v>
      </c>
      <c r="O14" s="60">
        <f t="shared" si="6"/>
        <v>26.339998999999999</v>
      </c>
    </row>
    <row r="15" spans="1:16">
      <c r="A15" s="84">
        <f t="shared" si="0"/>
        <v>8</v>
      </c>
      <c r="B15" s="85">
        <v>14</v>
      </c>
      <c r="C15" s="86" t="s">
        <v>25</v>
      </c>
      <c r="D15" s="87" t="s">
        <v>26</v>
      </c>
      <c r="E15" s="88">
        <v>26.37</v>
      </c>
      <c r="F15" s="89">
        <v>26.48</v>
      </c>
      <c r="G15" s="90">
        <f t="shared" si="1"/>
        <v>26.48</v>
      </c>
      <c r="H15" s="88">
        <v>27.66</v>
      </c>
      <c r="I15" s="89">
        <v>28.48</v>
      </c>
      <c r="J15" s="90">
        <f t="shared" si="2"/>
        <v>28.48</v>
      </c>
      <c r="K15" s="91">
        <f t="shared" si="3"/>
        <v>26.48</v>
      </c>
      <c r="M15" s="83">
        <f t="shared" si="4"/>
        <v>26.48</v>
      </c>
      <c r="N15" s="83">
        <f t="shared" si="5"/>
        <v>28.48</v>
      </c>
      <c r="O15" s="60">
        <f t="shared" si="6"/>
        <v>26.482848000000001</v>
      </c>
      <c r="P15" s="60">
        <f t="shared" si="7"/>
        <v>26.482848000000001</v>
      </c>
    </row>
    <row r="16" spans="1:16">
      <c r="A16" s="84">
        <f t="shared" si="0"/>
        <v>9</v>
      </c>
      <c r="B16" s="85">
        <v>8</v>
      </c>
      <c r="C16" s="92" t="s">
        <v>27</v>
      </c>
      <c r="D16" s="93" t="s">
        <v>28</v>
      </c>
      <c r="E16" s="88">
        <v>27.47</v>
      </c>
      <c r="F16" s="89">
        <v>27.92</v>
      </c>
      <c r="G16" s="90">
        <f t="shared" si="1"/>
        <v>27.92</v>
      </c>
      <c r="H16" s="88">
        <v>35.75</v>
      </c>
      <c r="I16" s="89">
        <v>34.72</v>
      </c>
      <c r="J16" s="90">
        <f t="shared" si="2"/>
        <v>35.75</v>
      </c>
      <c r="K16" s="91">
        <f t="shared" si="3"/>
        <v>27.92</v>
      </c>
      <c r="M16" s="83">
        <f t="shared" si="4"/>
        <v>27.92</v>
      </c>
      <c r="N16" s="83">
        <f t="shared" si="5"/>
        <v>35.75</v>
      </c>
      <c r="O16" s="60">
        <f t="shared" si="6"/>
        <v>27.923575000000003</v>
      </c>
      <c r="P16" s="60">
        <f t="shared" si="7"/>
        <v>27.923575000000003</v>
      </c>
    </row>
    <row r="17" spans="1:16">
      <c r="A17" s="84">
        <f t="shared" si="0"/>
        <v>10</v>
      </c>
      <c r="B17" s="85">
        <v>10</v>
      </c>
      <c r="C17" s="86" t="s">
        <v>39</v>
      </c>
      <c r="D17" s="87" t="s">
        <v>40</v>
      </c>
      <c r="E17" s="88">
        <v>27.84</v>
      </c>
      <c r="F17" s="89">
        <v>30.05</v>
      </c>
      <c r="G17" s="90">
        <f t="shared" si="1"/>
        <v>30.05</v>
      </c>
      <c r="H17" s="88">
        <v>27.25</v>
      </c>
      <c r="I17" s="89">
        <v>28.25</v>
      </c>
      <c r="J17" s="90">
        <f t="shared" si="2"/>
        <v>28.25</v>
      </c>
      <c r="K17" s="91">
        <f t="shared" si="3"/>
        <v>28.25</v>
      </c>
      <c r="M17" s="83">
        <f t="shared" si="4"/>
        <v>28.25</v>
      </c>
      <c r="N17" s="83">
        <f t="shared" si="5"/>
        <v>30.05</v>
      </c>
      <c r="O17" s="60">
        <f t="shared" si="6"/>
        <v>28.253005000000002</v>
      </c>
      <c r="P17" s="60">
        <f t="shared" si="7"/>
        <v>28.253005000000002</v>
      </c>
    </row>
    <row r="18" spans="1:16">
      <c r="A18" s="84">
        <f t="shared" si="0"/>
        <v>11</v>
      </c>
      <c r="B18" s="85">
        <v>11</v>
      </c>
      <c r="C18" s="86" t="s">
        <v>41</v>
      </c>
      <c r="D18" s="87" t="s">
        <v>42</v>
      </c>
      <c r="E18" s="88">
        <v>36.01</v>
      </c>
      <c r="F18" s="89">
        <v>33.22</v>
      </c>
      <c r="G18" s="90">
        <f t="shared" si="1"/>
        <v>36.01</v>
      </c>
      <c r="H18" s="88">
        <v>28.6</v>
      </c>
      <c r="I18" s="89">
        <v>28.01</v>
      </c>
      <c r="J18" s="90">
        <f t="shared" si="2"/>
        <v>28.6</v>
      </c>
      <c r="K18" s="91">
        <f t="shared" si="3"/>
        <v>28.6</v>
      </c>
      <c r="M18" s="83">
        <f t="shared" si="4"/>
        <v>28.6</v>
      </c>
      <c r="N18" s="83">
        <f t="shared" si="5"/>
        <v>36.01</v>
      </c>
      <c r="O18" s="60">
        <f t="shared" si="6"/>
        <v>28.603601000000001</v>
      </c>
      <c r="P18" s="60">
        <f t="shared" si="7"/>
        <v>28.603601000000001</v>
      </c>
    </row>
    <row r="19" spans="1:16">
      <c r="A19" s="84">
        <f t="shared" si="0"/>
        <v>12</v>
      </c>
      <c r="B19" s="85">
        <v>4</v>
      </c>
      <c r="C19" s="86" t="s">
        <v>49</v>
      </c>
      <c r="D19" s="87" t="s">
        <v>50</v>
      </c>
      <c r="E19" s="88">
        <v>31.52</v>
      </c>
      <c r="F19" s="89">
        <v>27.12</v>
      </c>
      <c r="G19" s="90">
        <f t="shared" si="1"/>
        <v>31.52</v>
      </c>
      <c r="H19" s="88">
        <v>28.86</v>
      </c>
      <c r="I19" s="89">
        <v>27.55</v>
      </c>
      <c r="J19" s="90">
        <f t="shared" si="2"/>
        <v>28.86</v>
      </c>
      <c r="K19" s="91">
        <f t="shared" si="3"/>
        <v>28.86</v>
      </c>
      <c r="M19" s="83">
        <f t="shared" si="4"/>
        <v>28.86</v>
      </c>
      <c r="N19" s="83">
        <f t="shared" si="5"/>
        <v>31.52</v>
      </c>
      <c r="O19" s="60">
        <f t="shared" si="6"/>
        <v>28.863151999999999</v>
      </c>
      <c r="P19" s="60">
        <f t="shared" si="7"/>
        <v>28.863151999999999</v>
      </c>
    </row>
    <row r="20" spans="1:16">
      <c r="A20" s="84">
        <f t="shared" si="0"/>
        <v>13</v>
      </c>
      <c r="B20" s="85">
        <v>3</v>
      </c>
      <c r="C20" s="86" t="s">
        <v>53</v>
      </c>
      <c r="D20" s="87" t="s">
        <v>54</v>
      </c>
      <c r="E20" s="88">
        <v>29.65</v>
      </c>
      <c r="F20" s="89">
        <v>29.16</v>
      </c>
      <c r="G20" s="90">
        <f t="shared" si="1"/>
        <v>29.65</v>
      </c>
      <c r="H20" s="88">
        <v>27.48</v>
      </c>
      <c r="I20" s="89">
        <v>31.93</v>
      </c>
      <c r="J20" s="90">
        <f t="shared" si="2"/>
        <v>31.93</v>
      </c>
      <c r="K20" s="91">
        <f t="shared" si="3"/>
        <v>29.65</v>
      </c>
      <c r="M20" s="83">
        <f t="shared" si="4"/>
        <v>29.65</v>
      </c>
      <c r="N20" s="83">
        <f t="shared" si="5"/>
        <v>31.93</v>
      </c>
      <c r="O20" s="60">
        <f t="shared" si="6"/>
        <v>29.653192999999998</v>
      </c>
      <c r="P20" s="60">
        <f t="shared" si="7"/>
        <v>29.653192999999998</v>
      </c>
    </row>
    <row r="21" spans="1:16">
      <c r="A21" s="84">
        <f t="shared" si="0"/>
        <v>14</v>
      </c>
      <c r="B21" s="85">
        <v>1</v>
      </c>
      <c r="C21" s="92" t="s">
        <v>51</v>
      </c>
      <c r="D21" s="93" t="s">
        <v>52</v>
      </c>
      <c r="E21" s="88">
        <v>27.19</v>
      </c>
      <c r="F21" s="89">
        <v>30.2</v>
      </c>
      <c r="G21" s="90">
        <f t="shared" si="1"/>
        <v>30.2</v>
      </c>
      <c r="H21" s="88">
        <v>27.28</v>
      </c>
      <c r="I21" s="89">
        <v>29.75</v>
      </c>
      <c r="J21" s="90">
        <f t="shared" si="2"/>
        <v>29.75</v>
      </c>
      <c r="K21" s="91">
        <f t="shared" si="3"/>
        <v>29.75</v>
      </c>
      <c r="M21" s="83">
        <f>MIN(G21,J21)</f>
        <v>29.75</v>
      </c>
      <c r="N21" s="83">
        <f>MAX(G21,J21)</f>
        <v>30.2</v>
      </c>
      <c r="O21" s="60">
        <f>M21+N21*0.0001</f>
        <v>29.753019999999999</v>
      </c>
      <c r="P21" s="60">
        <f t="shared" si="7"/>
        <v>29.753019999999999</v>
      </c>
    </row>
    <row r="22" spans="1:16">
      <c r="A22" s="84">
        <f t="shared" si="0"/>
        <v>15</v>
      </c>
      <c r="B22" s="85">
        <v>13</v>
      </c>
      <c r="C22" s="86" t="s">
        <v>31</v>
      </c>
      <c r="D22" s="87" t="s">
        <v>32</v>
      </c>
      <c r="E22" s="88">
        <v>33.58</v>
      </c>
      <c r="F22" s="89">
        <v>32.81</v>
      </c>
      <c r="G22" s="90">
        <f t="shared" si="1"/>
        <v>33.58</v>
      </c>
      <c r="H22" s="88">
        <v>27.86</v>
      </c>
      <c r="I22" s="89">
        <v>31.93</v>
      </c>
      <c r="J22" s="90">
        <f t="shared" si="2"/>
        <v>31.93</v>
      </c>
      <c r="K22" s="91">
        <f t="shared" si="3"/>
        <v>31.93</v>
      </c>
      <c r="M22" s="83">
        <f t="shared" si="4"/>
        <v>31.93</v>
      </c>
      <c r="N22" s="83">
        <f t="shared" si="5"/>
        <v>33.58</v>
      </c>
      <c r="O22" s="60">
        <f t="shared" si="6"/>
        <v>31.933357999999998</v>
      </c>
    </row>
    <row r="23" spans="1:16">
      <c r="A23" s="84">
        <f t="shared" si="0"/>
        <v>16</v>
      </c>
      <c r="B23" s="85">
        <v>12</v>
      </c>
      <c r="C23" s="92" t="s">
        <v>47</v>
      </c>
      <c r="D23" s="93" t="s">
        <v>48</v>
      </c>
      <c r="E23" s="88">
        <v>31.91</v>
      </c>
      <c r="F23" s="89">
        <v>32.11</v>
      </c>
      <c r="G23" s="90">
        <f t="shared" si="1"/>
        <v>32.11</v>
      </c>
      <c r="H23" s="88">
        <v>32.67</v>
      </c>
      <c r="I23" s="89">
        <v>32.72</v>
      </c>
      <c r="J23" s="90">
        <f t="shared" si="2"/>
        <v>32.72</v>
      </c>
      <c r="K23" s="91">
        <f t="shared" si="3"/>
        <v>32.11</v>
      </c>
      <c r="M23" s="83">
        <f t="shared" si="4"/>
        <v>32.11</v>
      </c>
      <c r="N23" s="83">
        <f t="shared" si="5"/>
        <v>32.72</v>
      </c>
      <c r="O23" s="60">
        <f t="shared" si="6"/>
        <v>32.113272000000002</v>
      </c>
      <c r="P23" s="60">
        <f t="shared" si="7"/>
        <v>32.113272000000002</v>
      </c>
    </row>
    <row r="24" spans="1:16" ht="13.5" thickBot="1">
      <c r="A24" s="95">
        <f t="shared" si="0"/>
        <v>17</v>
      </c>
      <c r="B24" s="96">
        <v>7</v>
      </c>
      <c r="C24" s="97" t="s">
        <v>56</v>
      </c>
      <c r="D24" s="98" t="s">
        <v>57</v>
      </c>
      <c r="E24" s="99">
        <v>38.369999999999997</v>
      </c>
      <c r="F24" s="100">
        <v>38.83</v>
      </c>
      <c r="G24" s="101">
        <f t="shared" si="1"/>
        <v>38.83</v>
      </c>
      <c r="H24" s="100">
        <v>99.99</v>
      </c>
      <c r="I24" s="100">
        <v>99.99</v>
      </c>
      <c r="J24" s="101">
        <f t="shared" si="2"/>
        <v>99.99</v>
      </c>
      <c r="K24" s="102">
        <f t="shared" si="3"/>
        <v>38.83</v>
      </c>
      <c r="M24" s="83">
        <f>MIN(G24,J24)</f>
        <v>38.83</v>
      </c>
      <c r="N24" s="83">
        <f>MAX(G24,J24)</f>
        <v>99.99</v>
      </c>
      <c r="O24" s="60">
        <f>M24+N24*0.0001</f>
        <v>38.839998999999999</v>
      </c>
      <c r="P24" s="60">
        <f t="shared" si="7"/>
        <v>38.839998999999999</v>
      </c>
    </row>
  </sheetData>
  <sortState ref="A8:K24">
    <sortCondition ref="A8"/>
  </sortState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O25"/>
  <sheetViews>
    <sheetView tabSelected="1" zoomScale="130" zoomScaleNormal="130" workbookViewId="0">
      <selection activeCell="A8" sqref="A8"/>
    </sheetView>
  </sheetViews>
  <sheetFormatPr defaultRowHeight="12.75"/>
  <cols>
    <col min="1" max="1" width="6.85546875" bestFit="1" customWidth="1"/>
    <col min="2" max="2" width="4" bestFit="1" customWidth="1"/>
    <col min="3" max="3" width="8.5703125" bestFit="1" customWidth="1"/>
    <col min="4" max="4" width="23.85546875" bestFit="1" customWidth="1"/>
    <col min="13" max="13" width="7.5703125" bestFit="1" customWidth="1"/>
    <col min="15" max="15" width="11.42578125" hidden="1" customWidth="1"/>
    <col min="257" max="257" width="6.85546875" bestFit="1" customWidth="1"/>
    <col min="258" max="258" width="4" bestFit="1" customWidth="1"/>
    <col min="259" max="259" width="8.5703125" bestFit="1" customWidth="1"/>
    <col min="260" max="260" width="23.85546875" bestFit="1" customWidth="1"/>
    <col min="269" max="269" width="7.5703125" bestFit="1" customWidth="1"/>
    <col min="271" max="271" width="0" hidden="1" customWidth="1"/>
    <col min="513" max="513" width="6.85546875" bestFit="1" customWidth="1"/>
    <col min="514" max="514" width="4" bestFit="1" customWidth="1"/>
    <col min="515" max="515" width="8.5703125" bestFit="1" customWidth="1"/>
    <col min="516" max="516" width="23.85546875" bestFit="1" customWidth="1"/>
    <col min="525" max="525" width="7.5703125" bestFit="1" customWidth="1"/>
    <col min="527" max="527" width="0" hidden="1" customWidth="1"/>
    <col min="769" max="769" width="6.85546875" bestFit="1" customWidth="1"/>
    <col min="770" max="770" width="4" bestFit="1" customWidth="1"/>
    <col min="771" max="771" width="8.5703125" bestFit="1" customWidth="1"/>
    <col min="772" max="772" width="23.85546875" bestFit="1" customWidth="1"/>
    <col min="781" max="781" width="7.5703125" bestFit="1" customWidth="1"/>
    <col min="783" max="783" width="0" hidden="1" customWidth="1"/>
    <col min="1025" max="1025" width="6.85546875" bestFit="1" customWidth="1"/>
    <col min="1026" max="1026" width="4" bestFit="1" customWidth="1"/>
    <col min="1027" max="1027" width="8.5703125" bestFit="1" customWidth="1"/>
    <col min="1028" max="1028" width="23.85546875" bestFit="1" customWidth="1"/>
    <col min="1037" max="1037" width="7.5703125" bestFit="1" customWidth="1"/>
    <col min="1039" max="1039" width="0" hidden="1" customWidth="1"/>
    <col min="1281" max="1281" width="6.85546875" bestFit="1" customWidth="1"/>
    <col min="1282" max="1282" width="4" bestFit="1" customWidth="1"/>
    <col min="1283" max="1283" width="8.5703125" bestFit="1" customWidth="1"/>
    <col min="1284" max="1284" width="23.85546875" bestFit="1" customWidth="1"/>
    <col min="1293" max="1293" width="7.5703125" bestFit="1" customWidth="1"/>
    <col min="1295" max="1295" width="0" hidden="1" customWidth="1"/>
    <col min="1537" max="1537" width="6.85546875" bestFit="1" customWidth="1"/>
    <col min="1538" max="1538" width="4" bestFit="1" customWidth="1"/>
    <col min="1539" max="1539" width="8.5703125" bestFit="1" customWidth="1"/>
    <col min="1540" max="1540" width="23.85546875" bestFit="1" customWidth="1"/>
    <col min="1549" max="1549" width="7.5703125" bestFit="1" customWidth="1"/>
    <col min="1551" max="1551" width="0" hidden="1" customWidth="1"/>
    <col min="1793" max="1793" width="6.85546875" bestFit="1" customWidth="1"/>
    <col min="1794" max="1794" width="4" bestFit="1" customWidth="1"/>
    <col min="1795" max="1795" width="8.5703125" bestFit="1" customWidth="1"/>
    <col min="1796" max="1796" width="23.85546875" bestFit="1" customWidth="1"/>
    <col min="1805" max="1805" width="7.5703125" bestFit="1" customWidth="1"/>
    <col min="1807" max="1807" width="0" hidden="1" customWidth="1"/>
    <col min="2049" max="2049" width="6.85546875" bestFit="1" customWidth="1"/>
    <col min="2050" max="2050" width="4" bestFit="1" customWidth="1"/>
    <col min="2051" max="2051" width="8.5703125" bestFit="1" customWidth="1"/>
    <col min="2052" max="2052" width="23.85546875" bestFit="1" customWidth="1"/>
    <col min="2061" max="2061" width="7.5703125" bestFit="1" customWidth="1"/>
    <col min="2063" max="2063" width="0" hidden="1" customWidth="1"/>
    <col min="2305" max="2305" width="6.85546875" bestFit="1" customWidth="1"/>
    <col min="2306" max="2306" width="4" bestFit="1" customWidth="1"/>
    <col min="2307" max="2307" width="8.5703125" bestFit="1" customWidth="1"/>
    <col min="2308" max="2308" width="23.85546875" bestFit="1" customWidth="1"/>
    <col min="2317" max="2317" width="7.5703125" bestFit="1" customWidth="1"/>
    <col min="2319" max="2319" width="0" hidden="1" customWidth="1"/>
    <col min="2561" max="2561" width="6.85546875" bestFit="1" customWidth="1"/>
    <col min="2562" max="2562" width="4" bestFit="1" customWidth="1"/>
    <col min="2563" max="2563" width="8.5703125" bestFit="1" customWidth="1"/>
    <col min="2564" max="2564" width="23.85546875" bestFit="1" customWidth="1"/>
    <col min="2573" max="2573" width="7.5703125" bestFit="1" customWidth="1"/>
    <col min="2575" max="2575" width="0" hidden="1" customWidth="1"/>
    <col min="2817" max="2817" width="6.85546875" bestFit="1" customWidth="1"/>
    <col min="2818" max="2818" width="4" bestFit="1" customWidth="1"/>
    <col min="2819" max="2819" width="8.5703125" bestFit="1" customWidth="1"/>
    <col min="2820" max="2820" width="23.85546875" bestFit="1" customWidth="1"/>
    <col min="2829" max="2829" width="7.5703125" bestFit="1" customWidth="1"/>
    <col min="2831" max="2831" width="0" hidden="1" customWidth="1"/>
    <col min="3073" max="3073" width="6.85546875" bestFit="1" customWidth="1"/>
    <col min="3074" max="3074" width="4" bestFit="1" customWidth="1"/>
    <col min="3075" max="3075" width="8.5703125" bestFit="1" customWidth="1"/>
    <col min="3076" max="3076" width="23.85546875" bestFit="1" customWidth="1"/>
    <col min="3085" max="3085" width="7.5703125" bestFit="1" customWidth="1"/>
    <col min="3087" max="3087" width="0" hidden="1" customWidth="1"/>
    <col min="3329" max="3329" width="6.85546875" bestFit="1" customWidth="1"/>
    <col min="3330" max="3330" width="4" bestFit="1" customWidth="1"/>
    <col min="3331" max="3331" width="8.5703125" bestFit="1" customWidth="1"/>
    <col min="3332" max="3332" width="23.85546875" bestFit="1" customWidth="1"/>
    <col min="3341" max="3341" width="7.5703125" bestFit="1" customWidth="1"/>
    <col min="3343" max="3343" width="0" hidden="1" customWidth="1"/>
    <col min="3585" max="3585" width="6.85546875" bestFit="1" customWidth="1"/>
    <col min="3586" max="3586" width="4" bestFit="1" customWidth="1"/>
    <col min="3587" max="3587" width="8.5703125" bestFit="1" customWidth="1"/>
    <col min="3588" max="3588" width="23.85546875" bestFit="1" customWidth="1"/>
    <col min="3597" max="3597" width="7.5703125" bestFit="1" customWidth="1"/>
    <col min="3599" max="3599" width="0" hidden="1" customWidth="1"/>
    <col min="3841" max="3841" width="6.85546875" bestFit="1" customWidth="1"/>
    <col min="3842" max="3842" width="4" bestFit="1" customWidth="1"/>
    <col min="3843" max="3843" width="8.5703125" bestFit="1" customWidth="1"/>
    <col min="3844" max="3844" width="23.85546875" bestFit="1" customWidth="1"/>
    <col min="3853" max="3853" width="7.5703125" bestFit="1" customWidth="1"/>
    <col min="3855" max="3855" width="0" hidden="1" customWidth="1"/>
    <col min="4097" max="4097" width="6.85546875" bestFit="1" customWidth="1"/>
    <col min="4098" max="4098" width="4" bestFit="1" customWidth="1"/>
    <col min="4099" max="4099" width="8.5703125" bestFit="1" customWidth="1"/>
    <col min="4100" max="4100" width="23.85546875" bestFit="1" customWidth="1"/>
    <col min="4109" max="4109" width="7.5703125" bestFit="1" customWidth="1"/>
    <col min="4111" max="4111" width="0" hidden="1" customWidth="1"/>
    <col min="4353" max="4353" width="6.85546875" bestFit="1" customWidth="1"/>
    <col min="4354" max="4354" width="4" bestFit="1" customWidth="1"/>
    <col min="4355" max="4355" width="8.5703125" bestFit="1" customWidth="1"/>
    <col min="4356" max="4356" width="23.85546875" bestFit="1" customWidth="1"/>
    <col min="4365" max="4365" width="7.5703125" bestFit="1" customWidth="1"/>
    <col min="4367" max="4367" width="0" hidden="1" customWidth="1"/>
    <col min="4609" max="4609" width="6.85546875" bestFit="1" customWidth="1"/>
    <col min="4610" max="4610" width="4" bestFit="1" customWidth="1"/>
    <col min="4611" max="4611" width="8.5703125" bestFit="1" customWidth="1"/>
    <col min="4612" max="4612" width="23.85546875" bestFit="1" customWidth="1"/>
    <col min="4621" max="4621" width="7.5703125" bestFit="1" customWidth="1"/>
    <col min="4623" max="4623" width="0" hidden="1" customWidth="1"/>
    <col min="4865" max="4865" width="6.85546875" bestFit="1" customWidth="1"/>
    <col min="4866" max="4866" width="4" bestFit="1" customWidth="1"/>
    <col min="4867" max="4867" width="8.5703125" bestFit="1" customWidth="1"/>
    <col min="4868" max="4868" width="23.85546875" bestFit="1" customWidth="1"/>
    <col min="4877" max="4877" width="7.5703125" bestFit="1" customWidth="1"/>
    <col min="4879" max="4879" width="0" hidden="1" customWidth="1"/>
    <col min="5121" max="5121" width="6.85546875" bestFit="1" customWidth="1"/>
    <col min="5122" max="5122" width="4" bestFit="1" customWidth="1"/>
    <col min="5123" max="5123" width="8.5703125" bestFit="1" customWidth="1"/>
    <col min="5124" max="5124" width="23.85546875" bestFit="1" customWidth="1"/>
    <col min="5133" max="5133" width="7.5703125" bestFit="1" customWidth="1"/>
    <col min="5135" max="5135" width="0" hidden="1" customWidth="1"/>
    <col min="5377" max="5377" width="6.85546875" bestFit="1" customWidth="1"/>
    <col min="5378" max="5378" width="4" bestFit="1" customWidth="1"/>
    <col min="5379" max="5379" width="8.5703125" bestFit="1" customWidth="1"/>
    <col min="5380" max="5380" width="23.85546875" bestFit="1" customWidth="1"/>
    <col min="5389" max="5389" width="7.5703125" bestFit="1" customWidth="1"/>
    <col min="5391" max="5391" width="0" hidden="1" customWidth="1"/>
    <col min="5633" max="5633" width="6.85546875" bestFit="1" customWidth="1"/>
    <col min="5634" max="5634" width="4" bestFit="1" customWidth="1"/>
    <col min="5635" max="5635" width="8.5703125" bestFit="1" customWidth="1"/>
    <col min="5636" max="5636" width="23.85546875" bestFit="1" customWidth="1"/>
    <col min="5645" max="5645" width="7.5703125" bestFit="1" customWidth="1"/>
    <col min="5647" max="5647" width="0" hidden="1" customWidth="1"/>
    <col min="5889" max="5889" width="6.85546875" bestFit="1" customWidth="1"/>
    <col min="5890" max="5890" width="4" bestFit="1" customWidth="1"/>
    <col min="5891" max="5891" width="8.5703125" bestFit="1" customWidth="1"/>
    <col min="5892" max="5892" width="23.85546875" bestFit="1" customWidth="1"/>
    <col min="5901" max="5901" width="7.5703125" bestFit="1" customWidth="1"/>
    <col min="5903" max="5903" width="0" hidden="1" customWidth="1"/>
    <col min="6145" max="6145" width="6.85546875" bestFit="1" customWidth="1"/>
    <col min="6146" max="6146" width="4" bestFit="1" customWidth="1"/>
    <col min="6147" max="6147" width="8.5703125" bestFit="1" customWidth="1"/>
    <col min="6148" max="6148" width="23.85546875" bestFit="1" customWidth="1"/>
    <col min="6157" max="6157" width="7.5703125" bestFit="1" customWidth="1"/>
    <col min="6159" max="6159" width="0" hidden="1" customWidth="1"/>
    <col min="6401" max="6401" width="6.85546875" bestFit="1" customWidth="1"/>
    <col min="6402" max="6402" width="4" bestFit="1" customWidth="1"/>
    <col min="6403" max="6403" width="8.5703125" bestFit="1" customWidth="1"/>
    <col min="6404" max="6404" width="23.85546875" bestFit="1" customWidth="1"/>
    <col min="6413" max="6413" width="7.5703125" bestFit="1" customWidth="1"/>
    <col min="6415" max="6415" width="0" hidden="1" customWidth="1"/>
    <col min="6657" max="6657" width="6.85546875" bestFit="1" customWidth="1"/>
    <col min="6658" max="6658" width="4" bestFit="1" customWidth="1"/>
    <col min="6659" max="6659" width="8.5703125" bestFit="1" customWidth="1"/>
    <col min="6660" max="6660" width="23.85546875" bestFit="1" customWidth="1"/>
    <col min="6669" max="6669" width="7.5703125" bestFit="1" customWidth="1"/>
    <col min="6671" max="6671" width="0" hidden="1" customWidth="1"/>
    <col min="6913" max="6913" width="6.85546875" bestFit="1" customWidth="1"/>
    <col min="6914" max="6914" width="4" bestFit="1" customWidth="1"/>
    <col min="6915" max="6915" width="8.5703125" bestFit="1" customWidth="1"/>
    <col min="6916" max="6916" width="23.85546875" bestFit="1" customWidth="1"/>
    <col min="6925" max="6925" width="7.5703125" bestFit="1" customWidth="1"/>
    <col min="6927" max="6927" width="0" hidden="1" customWidth="1"/>
    <col min="7169" max="7169" width="6.85546875" bestFit="1" customWidth="1"/>
    <col min="7170" max="7170" width="4" bestFit="1" customWidth="1"/>
    <col min="7171" max="7171" width="8.5703125" bestFit="1" customWidth="1"/>
    <col min="7172" max="7172" width="23.85546875" bestFit="1" customWidth="1"/>
    <col min="7181" max="7181" width="7.5703125" bestFit="1" customWidth="1"/>
    <col min="7183" max="7183" width="0" hidden="1" customWidth="1"/>
    <col min="7425" max="7425" width="6.85546875" bestFit="1" customWidth="1"/>
    <col min="7426" max="7426" width="4" bestFit="1" customWidth="1"/>
    <col min="7427" max="7427" width="8.5703125" bestFit="1" customWidth="1"/>
    <col min="7428" max="7428" width="23.85546875" bestFit="1" customWidth="1"/>
    <col min="7437" max="7437" width="7.5703125" bestFit="1" customWidth="1"/>
    <col min="7439" max="7439" width="0" hidden="1" customWidth="1"/>
    <col min="7681" max="7681" width="6.85546875" bestFit="1" customWidth="1"/>
    <col min="7682" max="7682" width="4" bestFit="1" customWidth="1"/>
    <col min="7683" max="7683" width="8.5703125" bestFit="1" customWidth="1"/>
    <col min="7684" max="7684" width="23.85546875" bestFit="1" customWidth="1"/>
    <col min="7693" max="7693" width="7.5703125" bestFit="1" customWidth="1"/>
    <col min="7695" max="7695" width="0" hidden="1" customWidth="1"/>
    <col min="7937" max="7937" width="6.85546875" bestFit="1" customWidth="1"/>
    <col min="7938" max="7938" width="4" bestFit="1" customWidth="1"/>
    <col min="7939" max="7939" width="8.5703125" bestFit="1" customWidth="1"/>
    <col min="7940" max="7940" width="23.85546875" bestFit="1" customWidth="1"/>
    <col min="7949" max="7949" width="7.5703125" bestFit="1" customWidth="1"/>
    <col min="7951" max="7951" width="0" hidden="1" customWidth="1"/>
    <col min="8193" max="8193" width="6.85546875" bestFit="1" customWidth="1"/>
    <col min="8194" max="8194" width="4" bestFit="1" customWidth="1"/>
    <col min="8195" max="8195" width="8.5703125" bestFit="1" customWidth="1"/>
    <col min="8196" max="8196" width="23.85546875" bestFit="1" customWidth="1"/>
    <col min="8205" max="8205" width="7.5703125" bestFit="1" customWidth="1"/>
    <col min="8207" max="8207" width="0" hidden="1" customWidth="1"/>
    <col min="8449" max="8449" width="6.85546875" bestFit="1" customWidth="1"/>
    <col min="8450" max="8450" width="4" bestFit="1" customWidth="1"/>
    <col min="8451" max="8451" width="8.5703125" bestFit="1" customWidth="1"/>
    <col min="8452" max="8452" width="23.85546875" bestFit="1" customWidth="1"/>
    <col min="8461" max="8461" width="7.5703125" bestFit="1" customWidth="1"/>
    <col min="8463" max="8463" width="0" hidden="1" customWidth="1"/>
    <col min="8705" max="8705" width="6.85546875" bestFit="1" customWidth="1"/>
    <col min="8706" max="8706" width="4" bestFit="1" customWidth="1"/>
    <col min="8707" max="8707" width="8.5703125" bestFit="1" customWidth="1"/>
    <col min="8708" max="8708" width="23.85546875" bestFit="1" customWidth="1"/>
    <col min="8717" max="8717" width="7.5703125" bestFit="1" customWidth="1"/>
    <col min="8719" max="8719" width="0" hidden="1" customWidth="1"/>
    <col min="8961" max="8961" width="6.85546875" bestFit="1" customWidth="1"/>
    <col min="8962" max="8962" width="4" bestFit="1" customWidth="1"/>
    <col min="8963" max="8963" width="8.5703125" bestFit="1" customWidth="1"/>
    <col min="8964" max="8964" width="23.85546875" bestFit="1" customWidth="1"/>
    <col min="8973" max="8973" width="7.5703125" bestFit="1" customWidth="1"/>
    <col min="8975" max="8975" width="0" hidden="1" customWidth="1"/>
    <col min="9217" max="9217" width="6.85546875" bestFit="1" customWidth="1"/>
    <col min="9218" max="9218" width="4" bestFit="1" customWidth="1"/>
    <col min="9219" max="9219" width="8.5703125" bestFit="1" customWidth="1"/>
    <col min="9220" max="9220" width="23.85546875" bestFit="1" customWidth="1"/>
    <col min="9229" max="9229" width="7.5703125" bestFit="1" customWidth="1"/>
    <col min="9231" max="9231" width="0" hidden="1" customWidth="1"/>
    <col min="9473" max="9473" width="6.85546875" bestFit="1" customWidth="1"/>
    <col min="9474" max="9474" width="4" bestFit="1" customWidth="1"/>
    <col min="9475" max="9475" width="8.5703125" bestFit="1" customWidth="1"/>
    <col min="9476" max="9476" width="23.85546875" bestFit="1" customWidth="1"/>
    <col min="9485" max="9485" width="7.5703125" bestFit="1" customWidth="1"/>
    <col min="9487" max="9487" width="0" hidden="1" customWidth="1"/>
    <col min="9729" max="9729" width="6.85546875" bestFit="1" customWidth="1"/>
    <col min="9730" max="9730" width="4" bestFit="1" customWidth="1"/>
    <col min="9731" max="9731" width="8.5703125" bestFit="1" customWidth="1"/>
    <col min="9732" max="9732" width="23.85546875" bestFit="1" customWidth="1"/>
    <col min="9741" max="9741" width="7.5703125" bestFit="1" customWidth="1"/>
    <col min="9743" max="9743" width="0" hidden="1" customWidth="1"/>
    <col min="9985" max="9985" width="6.85546875" bestFit="1" customWidth="1"/>
    <col min="9986" max="9986" width="4" bestFit="1" customWidth="1"/>
    <col min="9987" max="9987" width="8.5703125" bestFit="1" customWidth="1"/>
    <col min="9988" max="9988" width="23.85546875" bestFit="1" customWidth="1"/>
    <col min="9997" max="9997" width="7.5703125" bestFit="1" customWidth="1"/>
    <col min="9999" max="9999" width="0" hidden="1" customWidth="1"/>
    <col min="10241" max="10241" width="6.85546875" bestFit="1" customWidth="1"/>
    <col min="10242" max="10242" width="4" bestFit="1" customWidth="1"/>
    <col min="10243" max="10243" width="8.5703125" bestFit="1" customWidth="1"/>
    <col min="10244" max="10244" width="23.85546875" bestFit="1" customWidth="1"/>
    <col min="10253" max="10253" width="7.5703125" bestFit="1" customWidth="1"/>
    <col min="10255" max="10255" width="0" hidden="1" customWidth="1"/>
    <col min="10497" max="10497" width="6.85546875" bestFit="1" customWidth="1"/>
    <col min="10498" max="10498" width="4" bestFit="1" customWidth="1"/>
    <col min="10499" max="10499" width="8.5703125" bestFit="1" customWidth="1"/>
    <col min="10500" max="10500" width="23.85546875" bestFit="1" customWidth="1"/>
    <col min="10509" max="10509" width="7.5703125" bestFit="1" customWidth="1"/>
    <col min="10511" max="10511" width="0" hidden="1" customWidth="1"/>
    <col min="10753" max="10753" width="6.85546875" bestFit="1" customWidth="1"/>
    <col min="10754" max="10754" width="4" bestFit="1" customWidth="1"/>
    <col min="10755" max="10755" width="8.5703125" bestFit="1" customWidth="1"/>
    <col min="10756" max="10756" width="23.85546875" bestFit="1" customWidth="1"/>
    <col min="10765" max="10765" width="7.5703125" bestFit="1" customWidth="1"/>
    <col min="10767" max="10767" width="0" hidden="1" customWidth="1"/>
    <col min="11009" max="11009" width="6.85546875" bestFit="1" customWidth="1"/>
    <col min="11010" max="11010" width="4" bestFit="1" customWidth="1"/>
    <col min="11011" max="11011" width="8.5703125" bestFit="1" customWidth="1"/>
    <col min="11012" max="11012" width="23.85546875" bestFit="1" customWidth="1"/>
    <col min="11021" max="11021" width="7.5703125" bestFit="1" customWidth="1"/>
    <col min="11023" max="11023" width="0" hidden="1" customWidth="1"/>
    <col min="11265" max="11265" width="6.85546875" bestFit="1" customWidth="1"/>
    <col min="11266" max="11266" width="4" bestFit="1" customWidth="1"/>
    <col min="11267" max="11267" width="8.5703125" bestFit="1" customWidth="1"/>
    <col min="11268" max="11268" width="23.85546875" bestFit="1" customWidth="1"/>
    <col min="11277" max="11277" width="7.5703125" bestFit="1" customWidth="1"/>
    <col min="11279" max="11279" width="0" hidden="1" customWidth="1"/>
    <col min="11521" max="11521" width="6.85546875" bestFit="1" customWidth="1"/>
    <col min="11522" max="11522" width="4" bestFit="1" customWidth="1"/>
    <col min="11523" max="11523" width="8.5703125" bestFit="1" customWidth="1"/>
    <col min="11524" max="11524" width="23.85546875" bestFit="1" customWidth="1"/>
    <col min="11533" max="11533" width="7.5703125" bestFit="1" customWidth="1"/>
    <col min="11535" max="11535" width="0" hidden="1" customWidth="1"/>
    <col min="11777" max="11777" width="6.85546875" bestFit="1" customWidth="1"/>
    <col min="11778" max="11778" width="4" bestFit="1" customWidth="1"/>
    <col min="11779" max="11779" width="8.5703125" bestFit="1" customWidth="1"/>
    <col min="11780" max="11780" width="23.85546875" bestFit="1" customWidth="1"/>
    <col min="11789" max="11789" width="7.5703125" bestFit="1" customWidth="1"/>
    <col min="11791" max="11791" width="0" hidden="1" customWidth="1"/>
    <col min="12033" max="12033" width="6.85546875" bestFit="1" customWidth="1"/>
    <col min="12034" max="12034" width="4" bestFit="1" customWidth="1"/>
    <col min="12035" max="12035" width="8.5703125" bestFit="1" customWidth="1"/>
    <col min="12036" max="12036" width="23.85546875" bestFit="1" customWidth="1"/>
    <col min="12045" max="12045" width="7.5703125" bestFit="1" customWidth="1"/>
    <col min="12047" max="12047" width="0" hidden="1" customWidth="1"/>
    <col min="12289" max="12289" width="6.85546875" bestFit="1" customWidth="1"/>
    <col min="12290" max="12290" width="4" bestFit="1" customWidth="1"/>
    <col min="12291" max="12291" width="8.5703125" bestFit="1" customWidth="1"/>
    <col min="12292" max="12292" width="23.85546875" bestFit="1" customWidth="1"/>
    <col min="12301" max="12301" width="7.5703125" bestFit="1" customWidth="1"/>
    <col min="12303" max="12303" width="0" hidden="1" customWidth="1"/>
    <col min="12545" max="12545" width="6.85546875" bestFit="1" customWidth="1"/>
    <col min="12546" max="12546" width="4" bestFit="1" customWidth="1"/>
    <col min="12547" max="12547" width="8.5703125" bestFit="1" customWidth="1"/>
    <col min="12548" max="12548" width="23.85546875" bestFit="1" customWidth="1"/>
    <col min="12557" max="12557" width="7.5703125" bestFit="1" customWidth="1"/>
    <col min="12559" max="12559" width="0" hidden="1" customWidth="1"/>
    <col min="12801" max="12801" width="6.85546875" bestFit="1" customWidth="1"/>
    <col min="12802" max="12802" width="4" bestFit="1" customWidth="1"/>
    <col min="12803" max="12803" width="8.5703125" bestFit="1" customWidth="1"/>
    <col min="12804" max="12804" width="23.85546875" bestFit="1" customWidth="1"/>
    <col min="12813" max="12813" width="7.5703125" bestFit="1" customWidth="1"/>
    <col min="12815" max="12815" width="0" hidden="1" customWidth="1"/>
    <col min="13057" max="13057" width="6.85546875" bestFit="1" customWidth="1"/>
    <col min="13058" max="13058" width="4" bestFit="1" customWidth="1"/>
    <col min="13059" max="13059" width="8.5703125" bestFit="1" customWidth="1"/>
    <col min="13060" max="13060" width="23.85546875" bestFit="1" customWidth="1"/>
    <col min="13069" max="13069" width="7.5703125" bestFit="1" customWidth="1"/>
    <col min="13071" max="13071" width="0" hidden="1" customWidth="1"/>
    <col min="13313" max="13313" width="6.85546875" bestFit="1" customWidth="1"/>
    <col min="13314" max="13314" width="4" bestFit="1" customWidth="1"/>
    <col min="13315" max="13315" width="8.5703125" bestFit="1" customWidth="1"/>
    <col min="13316" max="13316" width="23.85546875" bestFit="1" customWidth="1"/>
    <col min="13325" max="13325" width="7.5703125" bestFit="1" customWidth="1"/>
    <col min="13327" max="13327" width="0" hidden="1" customWidth="1"/>
    <col min="13569" max="13569" width="6.85546875" bestFit="1" customWidth="1"/>
    <col min="13570" max="13570" width="4" bestFit="1" customWidth="1"/>
    <col min="13571" max="13571" width="8.5703125" bestFit="1" customWidth="1"/>
    <col min="13572" max="13572" width="23.85546875" bestFit="1" customWidth="1"/>
    <col min="13581" max="13581" width="7.5703125" bestFit="1" customWidth="1"/>
    <col min="13583" max="13583" width="0" hidden="1" customWidth="1"/>
    <col min="13825" max="13825" width="6.85546875" bestFit="1" customWidth="1"/>
    <col min="13826" max="13826" width="4" bestFit="1" customWidth="1"/>
    <col min="13827" max="13827" width="8.5703125" bestFit="1" customWidth="1"/>
    <col min="13828" max="13828" width="23.85546875" bestFit="1" customWidth="1"/>
    <col min="13837" max="13837" width="7.5703125" bestFit="1" customWidth="1"/>
    <col min="13839" max="13839" width="0" hidden="1" customWidth="1"/>
    <col min="14081" max="14081" width="6.85546875" bestFit="1" customWidth="1"/>
    <col min="14082" max="14082" width="4" bestFit="1" customWidth="1"/>
    <col min="14083" max="14083" width="8.5703125" bestFit="1" customWidth="1"/>
    <col min="14084" max="14084" width="23.85546875" bestFit="1" customWidth="1"/>
    <col min="14093" max="14093" width="7.5703125" bestFit="1" customWidth="1"/>
    <col min="14095" max="14095" width="0" hidden="1" customWidth="1"/>
    <col min="14337" max="14337" width="6.85546875" bestFit="1" customWidth="1"/>
    <col min="14338" max="14338" width="4" bestFit="1" customWidth="1"/>
    <col min="14339" max="14339" width="8.5703125" bestFit="1" customWidth="1"/>
    <col min="14340" max="14340" width="23.85546875" bestFit="1" customWidth="1"/>
    <col min="14349" max="14349" width="7.5703125" bestFit="1" customWidth="1"/>
    <col min="14351" max="14351" width="0" hidden="1" customWidth="1"/>
    <col min="14593" max="14593" width="6.85546875" bestFit="1" customWidth="1"/>
    <col min="14594" max="14594" width="4" bestFit="1" customWidth="1"/>
    <col min="14595" max="14595" width="8.5703125" bestFit="1" customWidth="1"/>
    <col min="14596" max="14596" width="23.85546875" bestFit="1" customWidth="1"/>
    <col min="14605" max="14605" width="7.5703125" bestFit="1" customWidth="1"/>
    <col min="14607" max="14607" width="0" hidden="1" customWidth="1"/>
    <col min="14849" max="14849" width="6.85546875" bestFit="1" customWidth="1"/>
    <col min="14850" max="14850" width="4" bestFit="1" customWidth="1"/>
    <col min="14851" max="14851" width="8.5703125" bestFit="1" customWidth="1"/>
    <col min="14852" max="14852" width="23.85546875" bestFit="1" customWidth="1"/>
    <col min="14861" max="14861" width="7.5703125" bestFit="1" customWidth="1"/>
    <col min="14863" max="14863" width="0" hidden="1" customWidth="1"/>
    <col min="15105" max="15105" width="6.85546875" bestFit="1" customWidth="1"/>
    <col min="15106" max="15106" width="4" bestFit="1" customWidth="1"/>
    <col min="15107" max="15107" width="8.5703125" bestFit="1" customWidth="1"/>
    <col min="15108" max="15108" width="23.85546875" bestFit="1" customWidth="1"/>
    <col min="15117" max="15117" width="7.5703125" bestFit="1" customWidth="1"/>
    <col min="15119" max="15119" width="0" hidden="1" customWidth="1"/>
    <col min="15361" max="15361" width="6.85546875" bestFit="1" customWidth="1"/>
    <col min="15362" max="15362" width="4" bestFit="1" customWidth="1"/>
    <col min="15363" max="15363" width="8.5703125" bestFit="1" customWidth="1"/>
    <col min="15364" max="15364" width="23.85546875" bestFit="1" customWidth="1"/>
    <col min="15373" max="15373" width="7.5703125" bestFit="1" customWidth="1"/>
    <col min="15375" max="15375" width="0" hidden="1" customWidth="1"/>
    <col min="15617" max="15617" width="6.85546875" bestFit="1" customWidth="1"/>
    <col min="15618" max="15618" width="4" bestFit="1" customWidth="1"/>
    <col min="15619" max="15619" width="8.5703125" bestFit="1" customWidth="1"/>
    <col min="15620" max="15620" width="23.85546875" bestFit="1" customWidth="1"/>
    <col min="15629" max="15629" width="7.5703125" bestFit="1" customWidth="1"/>
    <col min="15631" max="15631" width="0" hidden="1" customWidth="1"/>
    <col min="15873" max="15873" width="6.85546875" bestFit="1" customWidth="1"/>
    <col min="15874" max="15874" width="4" bestFit="1" customWidth="1"/>
    <col min="15875" max="15875" width="8.5703125" bestFit="1" customWidth="1"/>
    <col min="15876" max="15876" width="23.85546875" bestFit="1" customWidth="1"/>
    <col min="15885" max="15885" width="7.5703125" bestFit="1" customWidth="1"/>
    <col min="15887" max="15887" width="0" hidden="1" customWidth="1"/>
    <col min="16129" max="16129" width="6.85546875" bestFit="1" customWidth="1"/>
    <col min="16130" max="16130" width="4" bestFit="1" customWidth="1"/>
    <col min="16131" max="16131" width="8.5703125" bestFit="1" customWidth="1"/>
    <col min="16132" max="16132" width="23.85546875" bestFit="1" customWidth="1"/>
    <col min="16141" max="16141" width="7.5703125" bestFit="1" customWidth="1"/>
    <col min="16143" max="16143" width="0" hidden="1" customWidth="1"/>
  </cols>
  <sheetData>
    <row r="1" spans="1:15" ht="15.75">
      <c r="F1" s="7" t="s">
        <v>0</v>
      </c>
    </row>
    <row r="2" spans="1:15">
      <c r="F2" s="2" t="s">
        <v>1</v>
      </c>
    </row>
    <row r="3" spans="1:15">
      <c r="F3" s="2" t="s">
        <v>58</v>
      </c>
    </row>
    <row r="4" spans="1:15">
      <c r="F4" s="2" t="s">
        <v>13</v>
      </c>
    </row>
    <row r="5" spans="1:15" ht="13.5" thickBot="1">
      <c r="F5" s="14"/>
    </row>
    <row r="6" spans="1:15" ht="13.5" thickBot="1">
      <c r="E6" s="15" t="s">
        <v>14</v>
      </c>
      <c r="F6" s="16"/>
      <c r="G6" s="15" t="s">
        <v>15</v>
      </c>
      <c r="H6" s="16"/>
      <c r="I6" s="15" t="s">
        <v>16</v>
      </c>
      <c r="J6" s="16"/>
      <c r="K6" s="15" t="s">
        <v>17</v>
      </c>
      <c r="L6" s="16"/>
      <c r="M6" s="17" t="s">
        <v>18</v>
      </c>
    </row>
    <row r="7" spans="1:15" ht="13.5" thickBot="1">
      <c r="A7" s="18" t="s">
        <v>5</v>
      </c>
      <c r="B7" s="19" t="s">
        <v>19</v>
      </c>
      <c r="C7" s="20" t="s">
        <v>8</v>
      </c>
      <c r="D7" s="20" t="s">
        <v>20</v>
      </c>
      <c r="E7" s="21" t="s">
        <v>21</v>
      </c>
      <c r="F7" s="20" t="s">
        <v>22</v>
      </c>
      <c r="G7" s="22" t="s">
        <v>21</v>
      </c>
      <c r="H7" s="20" t="s">
        <v>22</v>
      </c>
      <c r="I7" s="22" t="s">
        <v>21</v>
      </c>
      <c r="J7" s="20" t="s">
        <v>22</v>
      </c>
      <c r="K7" s="22" t="s">
        <v>21</v>
      </c>
      <c r="L7" s="20" t="s">
        <v>22</v>
      </c>
      <c r="M7" s="23" t="s">
        <v>23</v>
      </c>
      <c r="O7" s="24" t="s">
        <v>24</v>
      </c>
    </row>
    <row r="8" spans="1:15">
      <c r="A8" s="25">
        <f>RANK(O8,$O$8:$O$24,1)</f>
        <v>1</v>
      </c>
      <c r="B8" s="26">
        <v>2</v>
      </c>
      <c r="C8" s="58" t="s">
        <v>33</v>
      </c>
      <c r="D8" s="59" t="s">
        <v>34</v>
      </c>
      <c r="E8" s="27">
        <f>IF(E$25=1,0,'[1]100m-d'!D7)</f>
        <v>104.47</v>
      </c>
      <c r="F8" s="28">
        <f>IF(F$25=1,0,'[1]100m-d'!C7)</f>
        <v>5</v>
      </c>
      <c r="G8" s="29"/>
      <c r="H8" s="28"/>
      <c r="I8" s="29">
        <f>IF($I$25=1,0,[1]štafetaD!G5)</f>
        <v>58.25</v>
      </c>
      <c r="J8" s="28">
        <f>IF($I$25=1,0,[1]štafetaD!B5)</f>
        <v>3</v>
      </c>
      <c r="K8" s="54">
        <f>IF($K$25=1,0,[1]útok!K9)</f>
        <v>25.44</v>
      </c>
      <c r="L8" s="28">
        <f>IF($L$25=1,0,[1]útok!A9)</f>
        <v>1</v>
      </c>
      <c r="M8" s="30">
        <f>F8+H8+J8+L8</f>
        <v>9</v>
      </c>
      <c r="O8" s="1">
        <f t="shared" ref="O8:O24" si="0">M8+L8*0.01</f>
        <v>9.01</v>
      </c>
    </row>
    <row r="9" spans="1:15">
      <c r="A9" s="31">
        <f>RANK(O9,$O$8:$O$24,1)</f>
        <v>2</v>
      </c>
      <c r="B9" s="12">
        <v>14</v>
      </c>
      <c r="C9" s="39" t="s">
        <v>25</v>
      </c>
      <c r="D9" s="38" t="s">
        <v>26</v>
      </c>
      <c r="E9" s="34">
        <f>IF(E$25=1,0,'[1]100m-d'!D19)</f>
        <v>101.84</v>
      </c>
      <c r="F9" s="35">
        <f>IF(F$25=1,0,'[1]100m-d'!C19)</f>
        <v>1</v>
      </c>
      <c r="G9" s="36"/>
      <c r="H9" s="35"/>
      <c r="I9" s="36">
        <f>IF($I$25=1,0,[1]štafetaD!G17)</f>
        <v>55.28</v>
      </c>
      <c r="J9" s="35">
        <f>IF($I$25=1,0,[1]štafetaD!B17)</f>
        <v>1</v>
      </c>
      <c r="K9" s="55">
        <f>IF($K$25=1,0,[1]útok!K21)</f>
        <v>26.48</v>
      </c>
      <c r="L9" s="35">
        <f>IF($L$25=1,0,[1]útok!A21)</f>
        <v>8</v>
      </c>
      <c r="M9" s="37">
        <f>F9+H9+J9+L9</f>
        <v>10</v>
      </c>
      <c r="O9" s="1">
        <f t="shared" si="0"/>
        <v>10.08</v>
      </c>
    </row>
    <row r="10" spans="1:15">
      <c r="A10" s="31">
        <f>RANK(O10,$O$8:$O$24,1)</f>
        <v>3</v>
      </c>
      <c r="B10" s="12">
        <v>15</v>
      </c>
      <c r="C10" s="32" t="s">
        <v>29</v>
      </c>
      <c r="D10" s="38" t="s">
        <v>30</v>
      </c>
      <c r="E10" s="34">
        <f>IF(E$25=1,0,'[1]100m-d'!D20)</f>
        <v>102.24000000000001</v>
      </c>
      <c r="F10" s="35">
        <f>IF(F$25=1,0,'[1]100m-d'!C20)</f>
        <v>3</v>
      </c>
      <c r="G10" s="36"/>
      <c r="H10" s="35"/>
      <c r="I10" s="36">
        <f>IF($I$25=1,0,[1]štafetaD!G18)</f>
        <v>58.52</v>
      </c>
      <c r="J10" s="35">
        <f>IF($I$25=1,0,[1]štafetaD!B18)</f>
        <v>4</v>
      </c>
      <c r="K10" s="55">
        <f>IF($K$25=1,0,[1]útok!K22)</f>
        <v>26.06</v>
      </c>
      <c r="L10" s="35">
        <f>IF($L$25=1,0,[1]útok!A22)</f>
        <v>5</v>
      </c>
      <c r="M10" s="37">
        <f>F10+H10+J10+L10</f>
        <v>12</v>
      </c>
      <c r="O10" s="1">
        <f t="shared" si="0"/>
        <v>12.05</v>
      </c>
    </row>
    <row r="11" spans="1:15">
      <c r="A11" s="31">
        <f>RANK(O11,$O$8:$O$24,1)</f>
        <v>4</v>
      </c>
      <c r="B11" s="12">
        <v>8</v>
      </c>
      <c r="C11" s="32" t="s">
        <v>27</v>
      </c>
      <c r="D11" s="33" t="s">
        <v>28</v>
      </c>
      <c r="E11" s="34">
        <f>IF(E$25=1,0,'[1]100m-d'!D13)</f>
        <v>101.88999999999999</v>
      </c>
      <c r="F11" s="35">
        <f>IF(F$25=1,0,'[1]100m-d'!C13)</f>
        <v>2</v>
      </c>
      <c r="G11" s="36"/>
      <c r="H11" s="35"/>
      <c r="I11" s="36">
        <f>IF($I$25=1,0,[1]štafetaD!G11)</f>
        <v>57.95</v>
      </c>
      <c r="J11" s="35">
        <f>IF($I$25=1,0,[1]štafetaD!B11)</f>
        <v>2</v>
      </c>
      <c r="K11" s="55">
        <f>IF($K$25=1,0,[1]útok!K15)</f>
        <v>27.92</v>
      </c>
      <c r="L11" s="35">
        <f>IF($L$25=1,0,[1]útok!A15)</f>
        <v>9</v>
      </c>
      <c r="M11" s="37">
        <f>F11+H11+J11+L11</f>
        <v>13</v>
      </c>
      <c r="O11" s="1">
        <f t="shared" si="0"/>
        <v>13.09</v>
      </c>
    </row>
    <row r="12" spans="1:15">
      <c r="A12" s="31">
        <f>RANK(O12,$O$8:$O$24,1)</f>
        <v>5</v>
      </c>
      <c r="B12" s="12">
        <v>16</v>
      </c>
      <c r="C12" s="39" t="s">
        <v>35</v>
      </c>
      <c r="D12" s="38" t="s">
        <v>36</v>
      </c>
      <c r="E12" s="34">
        <f>IF(E$25=1,0,'[1]100m-d'!D21)</f>
        <v>104.7</v>
      </c>
      <c r="F12" s="35">
        <f>IF(F$25=1,0,'[1]100m-d'!C21)</f>
        <v>6</v>
      </c>
      <c r="G12" s="36"/>
      <c r="H12" s="35"/>
      <c r="I12" s="36">
        <f>IF($I$25=1,0,[1]štafetaD!G19)</f>
        <v>59.33</v>
      </c>
      <c r="J12" s="35">
        <f>IF($I$25=1,0,[1]štafetaD!B19)</f>
        <v>6</v>
      </c>
      <c r="K12" s="55">
        <f>IF($K$25=1,0,[1]útok!K23)</f>
        <v>25.93</v>
      </c>
      <c r="L12" s="35">
        <f>IF($L$25=1,0,[1]útok!A23)</f>
        <v>3</v>
      </c>
      <c r="M12" s="37">
        <f>F12+H12+J12+L12</f>
        <v>15</v>
      </c>
      <c r="O12" s="1">
        <f t="shared" si="0"/>
        <v>15.03</v>
      </c>
    </row>
    <row r="13" spans="1:15">
      <c r="A13" s="31">
        <f>RANK(O13,$O$8:$O$24,1)</f>
        <v>6</v>
      </c>
      <c r="B13" s="12">
        <v>9</v>
      </c>
      <c r="C13" s="39" t="s">
        <v>37</v>
      </c>
      <c r="D13" s="38" t="s">
        <v>38</v>
      </c>
      <c r="E13" s="34">
        <f>IF(E$25=1,0,'[1]100m-d'!D14)</f>
        <v>109.46</v>
      </c>
      <c r="F13" s="35">
        <f>IF(F$25=1,0,'[1]100m-d'!C14)</f>
        <v>7</v>
      </c>
      <c r="G13" s="36"/>
      <c r="H13" s="35"/>
      <c r="I13" s="36">
        <f>IF($I$25=1,0,[1]štafetaD!G12)</f>
        <v>59.16</v>
      </c>
      <c r="J13" s="35">
        <f>IF($I$25=1,0,[1]štafetaD!B12)</f>
        <v>5</v>
      </c>
      <c r="K13" s="55">
        <f>IF($K$25=1,0,[1]útok!K16)</f>
        <v>26.33</v>
      </c>
      <c r="L13" s="35">
        <f>IF($L$25=1,0,[1]útok!A16)</f>
        <v>7</v>
      </c>
      <c r="M13" s="37">
        <f>F13+H13+J13+L13</f>
        <v>19</v>
      </c>
      <c r="O13" s="1">
        <f t="shared" si="0"/>
        <v>19.07</v>
      </c>
    </row>
    <row r="14" spans="1:15">
      <c r="A14" s="31">
        <f>RANK(O14,$O$8:$O$24,1)</f>
        <v>7</v>
      </c>
      <c r="B14" s="12">
        <v>5</v>
      </c>
      <c r="C14" s="39" t="s">
        <v>43</v>
      </c>
      <c r="D14" s="38" t="s">
        <v>44</v>
      </c>
      <c r="E14" s="34">
        <f>IF(E$25=1,0,'[1]100m-d'!D10)</f>
        <v>111.31</v>
      </c>
      <c r="F14" s="35">
        <f>IF(F$25=1,0,'[1]100m-d'!C10)</f>
        <v>10</v>
      </c>
      <c r="G14" s="36"/>
      <c r="H14" s="35"/>
      <c r="I14" s="36">
        <f>IF($I$25=1,0,[1]štafetaD!G8)</f>
        <v>60.57</v>
      </c>
      <c r="J14" s="35">
        <f>IF($I$25=1,0,[1]štafetaD!B8)</f>
        <v>11</v>
      </c>
      <c r="K14" s="55">
        <f>IF($K$25=1,0,[1]útok!K12)</f>
        <v>25.92</v>
      </c>
      <c r="L14" s="35">
        <f>IF($L$25=1,0,[1]útok!A12)</f>
        <v>2</v>
      </c>
      <c r="M14" s="37">
        <f>F14+H14+J14+L14</f>
        <v>23</v>
      </c>
      <c r="O14" s="1">
        <f t="shared" si="0"/>
        <v>23.02</v>
      </c>
    </row>
    <row r="15" spans="1:15">
      <c r="A15" s="31">
        <f>RANK(O15,$O$8:$O$24,1)</f>
        <v>8</v>
      </c>
      <c r="B15" s="12">
        <v>11</v>
      </c>
      <c r="C15" s="39" t="s">
        <v>41</v>
      </c>
      <c r="D15" s="38" t="s">
        <v>42</v>
      </c>
      <c r="E15" s="34">
        <f>IF(E$25=1,0,'[1]100m-d'!D16)</f>
        <v>110.19</v>
      </c>
      <c r="F15" s="35">
        <f>IF(F$25=1,0,'[1]100m-d'!C16)</f>
        <v>9</v>
      </c>
      <c r="G15" s="36"/>
      <c r="H15" s="35"/>
      <c r="I15" s="36">
        <f>IF($I$25=1,0,[1]štafetaD!G14)</f>
        <v>59.53</v>
      </c>
      <c r="J15" s="35">
        <f>IF($I$25=1,0,[1]štafetaD!B14)</f>
        <v>7</v>
      </c>
      <c r="K15" s="55">
        <f>IF($K$25=1,0,[1]útok!K18)</f>
        <v>28.6</v>
      </c>
      <c r="L15" s="35">
        <f>IF($L$25=1,0,[1]útok!A18)</f>
        <v>11</v>
      </c>
      <c r="M15" s="37">
        <f>F15+H15+J15+L15</f>
        <v>27</v>
      </c>
      <c r="O15" s="1">
        <f t="shared" si="0"/>
        <v>27.11</v>
      </c>
    </row>
    <row r="16" spans="1:15">
      <c r="A16" s="31">
        <f>RANK(O16,$O$8:$O$24,1)</f>
        <v>9</v>
      </c>
      <c r="B16" s="12">
        <v>13</v>
      </c>
      <c r="C16" s="39" t="s">
        <v>31</v>
      </c>
      <c r="D16" s="38" t="s">
        <v>32</v>
      </c>
      <c r="E16" s="34">
        <f>IF(E$25=1,0,'[1]100m-d'!D18)</f>
        <v>104.06999999999998</v>
      </c>
      <c r="F16" s="35">
        <f>IF(F$25=1,0,'[1]100m-d'!C18)</f>
        <v>4</v>
      </c>
      <c r="G16" s="36"/>
      <c r="H16" s="35"/>
      <c r="I16" s="36">
        <f>IF($I$25=1,0,[1]štafetaD!G16)</f>
        <v>60.26</v>
      </c>
      <c r="J16" s="35">
        <f>IF($I$25=1,0,[1]štafetaD!B16)</f>
        <v>9</v>
      </c>
      <c r="K16" s="55">
        <f>IF($K$25=1,0,[1]útok!K20)</f>
        <v>31.93</v>
      </c>
      <c r="L16" s="35">
        <f>IF($L$25=1,0,[1]útok!A20)</f>
        <v>15</v>
      </c>
      <c r="M16" s="37">
        <f>F16+H16+J16+L16</f>
        <v>28</v>
      </c>
      <c r="O16" s="1">
        <f t="shared" si="0"/>
        <v>28.15</v>
      </c>
    </row>
    <row r="17" spans="1:15">
      <c r="A17" s="31">
        <f>RANK(O17,$O$8:$O$24,1)</f>
        <v>10</v>
      </c>
      <c r="B17" s="12">
        <v>6</v>
      </c>
      <c r="C17" s="39" t="s">
        <v>45</v>
      </c>
      <c r="D17" s="38" t="s">
        <v>46</v>
      </c>
      <c r="E17" s="34">
        <f>IF(E$25=1,0,'[1]100m-d'!D11)</f>
        <v>111.99</v>
      </c>
      <c r="F17" s="35">
        <f>IF(F$25=1,0,'[1]100m-d'!C11)</f>
        <v>11</v>
      </c>
      <c r="G17" s="36"/>
      <c r="H17" s="35"/>
      <c r="I17" s="36">
        <f>IF($I$25=1,0,[1]štafetaD!G9)</f>
        <v>63</v>
      </c>
      <c r="J17" s="35">
        <f>IF($I$25=1,0,[1]štafetaD!B9)</f>
        <v>14</v>
      </c>
      <c r="K17" s="55">
        <f>IF($K$25=1,0,[1]útok!K13)</f>
        <v>25.93</v>
      </c>
      <c r="L17" s="35">
        <f>IF($L$25=1,0,[1]útok!A13)</f>
        <v>4</v>
      </c>
      <c r="M17" s="37">
        <f>F17+H17+J17+L17</f>
        <v>29</v>
      </c>
      <c r="O17" s="1">
        <f t="shared" si="0"/>
        <v>29.04</v>
      </c>
    </row>
    <row r="18" spans="1:15">
      <c r="A18" s="31">
        <f>RANK(O18,$O$8:$O$24,1)</f>
        <v>11</v>
      </c>
      <c r="B18" s="12">
        <v>17</v>
      </c>
      <c r="C18" s="39" t="s">
        <v>55</v>
      </c>
      <c r="D18" s="38" t="s">
        <v>36</v>
      </c>
      <c r="E18" s="34">
        <f>IF(E$25=1,0,'[1]100m-d'!D22)</f>
        <v>115.86000000000001</v>
      </c>
      <c r="F18" s="35">
        <f>IF(F$25=1,0,'[1]100m-d'!C22)</f>
        <v>16</v>
      </c>
      <c r="G18" s="36"/>
      <c r="H18" s="35"/>
      <c r="I18" s="36">
        <f>IF($I$25=1,0,[1]štafetaD!G20)</f>
        <v>60.13</v>
      </c>
      <c r="J18" s="35">
        <f>IF($I$25=1,0,[1]štafetaD!B20)</f>
        <v>8</v>
      </c>
      <c r="K18" s="55">
        <f>IF($K$25=1,0,[1]útok!K24)</f>
        <v>26.19</v>
      </c>
      <c r="L18" s="35">
        <f>IF($L$25=1,0,[1]útok!A24)</f>
        <v>6</v>
      </c>
      <c r="M18" s="37">
        <f>F18+H18+J18+L18</f>
        <v>30</v>
      </c>
      <c r="O18" s="1">
        <f t="shared" si="0"/>
        <v>30.06</v>
      </c>
    </row>
    <row r="19" spans="1:15">
      <c r="A19" s="31">
        <f>RANK(O19,$O$8:$O$24,1)</f>
        <v>12</v>
      </c>
      <c r="B19" s="12">
        <v>10</v>
      </c>
      <c r="C19" s="39" t="s">
        <v>39</v>
      </c>
      <c r="D19" s="38" t="s">
        <v>40</v>
      </c>
      <c r="E19" s="34">
        <f>IF(E$25=1,0,'[1]100m-d'!D15)</f>
        <v>109.98</v>
      </c>
      <c r="F19" s="35">
        <f>IF(F$25=1,0,'[1]100m-d'!C15)</f>
        <v>8</v>
      </c>
      <c r="G19" s="36"/>
      <c r="H19" s="35"/>
      <c r="I19" s="36">
        <f>IF($I$25=1,0,[1]štafetaD!G13)</f>
        <v>61.36</v>
      </c>
      <c r="J19" s="35">
        <f>IF($I$25=1,0,[1]štafetaD!B13)</f>
        <v>12</v>
      </c>
      <c r="K19" s="55">
        <f>IF($K$25=1,0,[1]útok!K17)</f>
        <v>28.25</v>
      </c>
      <c r="L19" s="35">
        <f>IF($L$25=1,0,[1]útok!A17)</f>
        <v>10</v>
      </c>
      <c r="M19" s="37">
        <f>F19+H19+J19+L19</f>
        <v>30</v>
      </c>
      <c r="O19" s="1">
        <f t="shared" si="0"/>
        <v>30.1</v>
      </c>
    </row>
    <row r="20" spans="1:15">
      <c r="A20" s="31">
        <f>RANK(O20,$O$8:$O$24,1)</f>
        <v>13</v>
      </c>
      <c r="B20" s="12">
        <v>4</v>
      </c>
      <c r="C20" s="39" t="s">
        <v>49</v>
      </c>
      <c r="D20" s="38" t="s">
        <v>50</v>
      </c>
      <c r="E20" s="34">
        <f>IF(E$25=1,0,'[1]100m-d'!D9)</f>
        <v>114.21000000000001</v>
      </c>
      <c r="F20" s="35">
        <f>IF(F$25=1,0,'[1]100m-d'!C9)</f>
        <v>13</v>
      </c>
      <c r="G20" s="36"/>
      <c r="H20" s="35"/>
      <c r="I20" s="36">
        <f>IF($I$25=1,0,[1]štafetaD!G7)</f>
        <v>60.51</v>
      </c>
      <c r="J20" s="35">
        <f>IF($I$25=1,0,[1]štafetaD!B7)</f>
        <v>10</v>
      </c>
      <c r="K20" s="55">
        <f>IF($K$25=1,0,[1]útok!K11)</f>
        <v>28.86</v>
      </c>
      <c r="L20" s="35">
        <f>IF($L$25=1,0,[1]útok!A11)</f>
        <v>12</v>
      </c>
      <c r="M20" s="37">
        <f>F20+H20+J20+L20</f>
        <v>35</v>
      </c>
      <c r="O20" s="1">
        <f t="shared" si="0"/>
        <v>35.119999999999997</v>
      </c>
    </row>
    <row r="21" spans="1:15">
      <c r="A21" s="40">
        <f>RANK(O21,$O$8:$O$24,1)</f>
        <v>14</v>
      </c>
      <c r="B21" s="12">
        <v>12</v>
      </c>
      <c r="C21" s="32" t="s">
        <v>47</v>
      </c>
      <c r="D21" s="33" t="s">
        <v>48</v>
      </c>
      <c r="E21" s="41">
        <f>IF(E$25=1,0,'[1]100m-d'!D17)</f>
        <v>114</v>
      </c>
      <c r="F21" s="42">
        <f>IF(F$25=1,0,'[1]100m-d'!C17)</f>
        <v>12</v>
      </c>
      <c r="G21" s="43"/>
      <c r="H21" s="42"/>
      <c r="I21" s="43">
        <f>IF($I$25=1,0,[1]štafetaD!G15)</f>
        <v>61.68</v>
      </c>
      <c r="J21" s="42">
        <f>IF($I$25=1,0,[1]štafetaD!B15)</f>
        <v>13</v>
      </c>
      <c r="K21" s="56">
        <f>IF($K$25=1,0,[1]útok!K19)</f>
        <v>32.11</v>
      </c>
      <c r="L21" s="42">
        <f>IF($L$25=1,0,[1]útok!A19)</f>
        <v>16</v>
      </c>
      <c r="M21" s="44">
        <f>F21+H21+J21+L21</f>
        <v>41</v>
      </c>
      <c r="O21" s="1">
        <f t="shared" si="0"/>
        <v>41.16</v>
      </c>
    </row>
    <row r="22" spans="1:15">
      <c r="A22" s="40">
        <f>RANK(O22,$O$8:$O$24,1)</f>
        <v>15</v>
      </c>
      <c r="B22" s="12">
        <v>3</v>
      </c>
      <c r="C22" s="39" t="s">
        <v>53</v>
      </c>
      <c r="D22" s="38" t="s">
        <v>54</v>
      </c>
      <c r="E22" s="41">
        <f>IF(E$25=1,0,'[1]100m-d'!D8)</f>
        <v>115.75</v>
      </c>
      <c r="F22" s="42">
        <f>IF(F$25=1,0,'[1]100m-d'!C8)</f>
        <v>15</v>
      </c>
      <c r="G22" s="43"/>
      <c r="H22" s="42"/>
      <c r="I22" s="43">
        <f>IF($I$25=1,0,[1]štafetaD!G6)</f>
        <v>63.69</v>
      </c>
      <c r="J22" s="42">
        <f>IF($I$25=1,0,[1]štafetaD!B6)</f>
        <v>15</v>
      </c>
      <c r="K22" s="56">
        <f>IF($K$25=1,0,[1]útok!K10)</f>
        <v>29.65</v>
      </c>
      <c r="L22" s="42">
        <f>IF($L$25=1,0,[1]útok!A10)</f>
        <v>13</v>
      </c>
      <c r="M22" s="44">
        <f>F22+H22+J22+L22</f>
        <v>43</v>
      </c>
      <c r="O22" s="1">
        <f t="shared" si="0"/>
        <v>43.13</v>
      </c>
    </row>
    <row r="23" spans="1:15">
      <c r="A23" s="40">
        <f>RANK(O23,$O$8:$O$24,1)</f>
        <v>16</v>
      </c>
      <c r="B23" s="12">
        <v>1</v>
      </c>
      <c r="C23" s="32" t="s">
        <v>51</v>
      </c>
      <c r="D23" s="33" t="s">
        <v>52</v>
      </c>
      <c r="E23" s="41">
        <f>IF(E$25=1,0,'[1]100m-d'!D6)</f>
        <v>115.55000000000001</v>
      </c>
      <c r="F23" s="42">
        <f>IF(F$25=1,0,'[1]100m-d'!C6)</f>
        <v>14</v>
      </c>
      <c r="G23" s="43"/>
      <c r="H23" s="42"/>
      <c r="I23" s="43">
        <f>IF($I$25=1,0,[1]štafetaD!G4)</f>
        <v>64.319999999999993</v>
      </c>
      <c r="J23" s="42">
        <f>IF($I$25=1,0,[1]štafetaD!B4)</f>
        <v>17</v>
      </c>
      <c r="K23" s="56">
        <f>IF($K$25=1,0,[1]útok!K8)</f>
        <v>29.75</v>
      </c>
      <c r="L23" s="42">
        <f>IF($L$25=1,0,[1]útok!A8)</f>
        <v>14</v>
      </c>
      <c r="M23" s="44">
        <f>F23+H23+J23+L23</f>
        <v>45</v>
      </c>
      <c r="O23" s="1">
        <f t="shared" si="0"/>
        <v>45.14</v>
      </c>
    </row>
    <row r="24" spans="1:15" ht="13.5" thickBot="1">
      <c r="A24" s="45">
        <f>RANK(O24,$O$8:$O$24,1)</f>
        <v>17</v>
      </c>
      <c r="B24" s="46">
        <v>7</v>
      </c>
      <c r="C24" s="47" t="s">
        <v>56</v>
      </c>
      <c r="D24" s="48" t="s">
        <v>57</v>
      </c>
      <c r="E24" s="49">
        <f>IF(E$25=1,0,'[1]100m-d'!D12)</f>
        <v>117.74000000000001</v>
      </c>
      <c r="F24" s="50">
        <f>IF(F$25=1,0,'[1]100m-d'!C12)</f>
        <v>17</v>
      </c>
      <c r="G24" s="51"/>
      <c r="H24" s="50"/>
      <c r="I24" s="51">
        <f>IF($I$25=1,0,[1]štafetaD!G10)</f>
        <v>64.290000000000006</v>
      </c>
      <c r="J24" s="50">
        <f>IF($I$25=1,0,[1]štafetaD!B10)</f>
        <v>16</v>
      </c>
      <c r="K24" s="57">
        <f>IF($K$25=1,0,[1]útok!K14)</f>
        <v>38.83</v>
      </c>
      <c r="L24" s="50">
        <f>IF($L$25=1,0,[1]útok!A14)</f>
        <v>17</v>
      </c>
      <c r="M24" s="52">
        <f>F24+H24+J24+L24</f>
        <v>50</v>
      </c>
      <c r="O24" s="1">
        <f t="shared" si="0"/>
        <v>50.17</v>
      </c>
    </row>
    <row r="25" spans="1:15">
      <c r="E25" s="53"/>
      <c r="F25" s="53"/>
      <c r="G25" s="53"/>
      <c r="H25" s="53"/>
      <c r="I25" s="53"/>
      <c r="J25" s="53"/>
      <c r="K25" s="53"/>
      <c r="L25" s="53"/>
    </row>
  </sheetData>
  <sortState ref="A8:M24">
    <sortCondition ref="A8"/>
  </sortState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I40"/>
  <sheetViews>
    <sheetView zoomScale="145" zoomScaleNormal="145" workbookViewId="0">
      <selection activeCell="D15" sqref="D15"/>
    </sheetView>
  </sheetViews>
  <sheetFormatPr defaultRowHeight="12.75"/>
  <cols>
    <col min="4" max="4" width="6.28515625" bestFit="1" customWidth="1"/>
    <col min="5" max="5" width="10.5703125" customWidth="1"/>
    <col min="6" max="6" width="7" bestFit="1" customWidth="1"/>
    <col min="9" max="9" width="9.140625" hidden="1" customWidth="1"/>
    <col min="260" max="260" width="6.28515625" bestFit="1" customWidth="1"/>
    <col min="261" max="261" width="10.5703125" customWidth="1"/>
    <col min="262" max="262" width="7" bestFit="1" customWidth="1"/>
    <col min="265" max="265" width="9.140625" customWidth="1"/>
    <col min="516" max="516" width="6.28515625" bestFit="1" customWidth="1"/>
    <col min="517" max="517" width="10.5703125" customWidth="1"/>
    <col min="518" max="518" width="7" bestFit="1" customWidth="1"/>
    <col min="521" max="521" width="9.140625" customWidth="1"/>
    <col min="772" max="772" width="6.28515625" bestFit="1" customWidth="1"/>
    <col min="773" max="773" width="10.5703125" customWidth="1"/>
    <col min="774" max="774" width="7" bestFit="1" customWidth="1"/>
    <col min="777" max="777" width="9.140625" customWidth="1"/>
    <col min="1028" max="1028" width="6.28515625" bestFit="1" customWidth="1"/>
    <col min="1029" max="1029" width="10.5703125" customWidth="1"/>
    <col min="1030" max="1030" width="7" bestFit="1" customWidth="1"/>
    <col min="1033" max="1033" width="9.140625" customWidth="1"/>
    <col min="1284" max="1284" width="6.28515625" bestFit="1" customWidth="1"/>
    <col min="1285" max="1285" width="10.5703125" customWidth="1"/>
    <col min="1286" max="1286" width="7" bestFit="1" customWidth="1"/>
    <col min="1289" max="1289" width="9.140625" customWidth="1"/>
    <col min="1540" max="1540" width="6.28515625" bestFit="1" customWidth="1"/>
    <col min="1541" max="1541" width="10.5703125" customWidth="1"/>
    <col min="1542" max="1542" width="7" bestFit="1" customWidth="1"/>
    <col min="1545" max="1545" width="9.140625" customWidth="1"/>
    <col min="1796" max="1796" width="6.28515625" bestFit="1" customWidth="1"/>
    <col min="1797" max="1797" width="10.5703125" customWidth="1"/>
    <col min="1798" max="1798" width="7" bestFit="1" customWidth="1"/>
    <col min="1801" max="1801" width="9.140625" customWidth="1"/>
    <col min="2052" max="2052" width="6.28515625" bestFit="1" customWidth="1"/>
    <col min="2053" max="2053" width="10.5703125" customWidth="1"/>
    <col min="2054" max="2054" width="7" bestFit="1" customWidth="1"/>
    <col min="2057" max="2057" width="9.140625" customWidth="1"/>
    <col min="2308" max="2308" width="6.28515625" bestFit="1" customWidth="1"/>
    <col min="2309" max="2309" width="10.5703125" customWidth="1"/>
    <col min="2310" max="2310" width="7" bestFit="1" customWidth="1"/>
    <col min="2313" max="2313" width="9.140625" customWidth="1"/>
    <col min="2564" max="2564" width="6.28515625" bestFit="1" customWidth="1"/>
    <col min="2565" max="2565" width="10.5703125" customWidth="1"/>
    <col min="2566" max="2566" width="7" bestFit="1" customWidth="1"/>
    <col min="2569" max="2569" width="9.140625" customWidth="1"/>
    <col min="2820" max="2820" width="6.28515625" bestFit="1" customWidth="1"/>
    <col min="2821" max="2821" width="10.5703125" customWidth="1"/>
    <col min="2822" max="2822" width="7" bestFit="1" customWidth="1"/>
    <col min="2825" max="2825" width="9.140625" customWidth="1"/>
    <col min="3076" max="3076" width="6.28515625" bestFit="1" customWidth="1"/>
    <col min="3077" max="3077" width="10.5703125" customWidth="1"/>
    <col min="3078" max="3078" width="7" bestFit="1" customWidth="1"/>
    <col min="3081" max="3081" width="9.140625" customWidth="1"/>
    <col min="3332" max="3332" width="6.28515625" bestFit="1" customWidth="1"/>
    <col min="3333" max="3333" width="10.5703125" customWidth="1"/>
    <col min="3334" max="3334" width="7" bestFit="1" customWidth="1"/>
    <col min="3337" max="3337" width="9.140625" customWidth="1"/>
    <col min="3588" max="3588" width="6.28515625" bestFit="1" customWidth="1"/>
    <col min="3589" max="3589" width="10.5703125" customWidth="1"/>
    <col min="3590" max="3590" width="7" bestFit="1" customWidth="1"/>
    <col min="3593" max="3593" width="9.140625" customWidth="1"/>
    <col min="3844" max="3844" width="6.28515625" bestFit="1" customWidth="1"/>
    <col min="3845" max="3845" width="10.5703125" customWidth="1"/>
    <col min="3846" max="3846" width="7" bestFit="1" customWidth="1"/>
    <col min="3849" max="3849" width="9.140625" customWidth="1"/>
    <col min="4100" max="4100" width="6.28515625" bestFit="1" customWidth="1"/>
    <col min="4101" max="4101" width="10.5703125" customWidth="1"/>
    <col min="4102" max="4102" width="7" bestFit="1" customWidth="1"/>
    <col min="4105" max="4105" width="9.140625" customWidth="1"/>
    <col min="4356" max="4356" width="6.28515625" bestFit="1" customWidth="1"/>
    <col min="4357" max="4357" width="10.5703125" customWidth="1"/>
    <col min="4358" max="4358" width="7" bestFit="1" customWidth="1"/>
    <col min="4361" max="4361" width="9.140625" customWidth="1"/>
    <col min="4612" max="4612" width="6.28515625" bestFit="1" customWidth="1"/>
    <col min="4613" max="4613" width="10.5703125" customWidth="1"/>
    <col min="4614" max="4614" width="7" bestFit="1" customWidth="1"/>
    <col min="4617" max="4617" width="9.140625" customWidth="1"/>
    <col min="4868" max="4868" width="6.28515625" bestFit="1" customWidth="1"/>
    <col min="4869" max="4869" width="10.5703125" customWidth="1"/>
    <col min="4870" max="4870" width="7" bestFit="1" customWidth="1"/>
    <col min="4873" max="4873" width="9.140625" customWidth="1"/>
    <col min="5124" max="5124" width="6.28515625" bestFit="1" customWidth="1"/>
    <col min="5125" max="5125" width="10.5703125" customWidth="1"/>
    <col min="5126" max="5126" width="7" bestFit="1" customWidth="1"/>
    <col min="5129" max="5129" width="9.140625" customWidth="1"/>
    <col min="5380" max="5380" width="6.28515625" bestFit="1" customWidth="1"/>
    <col min="5381" max="5381" width="10.5703125" customWidth="1"/>
    <col min="5382" max="5382" width="7" bestFit="1" customWidth="1"/>
    <col min="5385" max="5385" width="9.140625" customWidth="1"/>
    <col min="5636" max="5636" width="6.28515625" bestFit="1" customWidth="1"/>
    <col min="5637" max="5637" width="10.5703125" customWidth="1"/>
    <col min="5638" max="5638" width="7" bestFit="1" customWidth="1"/>
    <col min="5641" max="5641" width="9.140625" customWidth="1"/>
    <col min="5892" max="5892" width="6.28515625" bestFit="1" customWidth="1"/>
    <col min="5893" max="5893" width="10.5703125" customWidth="1"/>
    <col min="5894" max="5894" width="7" bestFit="1" customWidth="1"/>
    <col min="5897" max="5897" width="9.140625" customWidth="1"/>
    <col min="6148" max="6148" width="6.28515625" bestFit="1" customWidth="1"/>
    <col min="6149" max="6149" width="10.5703125" customWidth="1"/>
    <col min="6150" max="6150" width="7" bestFit="1" customWidth="1"/>
    <col min="6153" max="6153" width="9.140625" customWidth="1"/>
    <col min="6404" max="6404" width="6.28515625" bestFit="1" customWidth="1"/>
    <col min="6405" max="6405" width="10.5703125" customWidth="1"/>
    <col min="6406" max="6406" width="7" bestFit="1" customWidth="1"/>
    <col min="6409" max="6409" width="9.140625" customWidth="1"/>
    <col min="6660" max="6660" width="6.28515625" bestFit="1" customWidth="1"/>
    <col min="6661" max="6661" width="10.5703125" customWidth="1"/>
    <col min="6662" max="6662" width="7" bestFit="1" customWidth="1"/>
    <col min="6665" max="6665" width="9.140625" customWidth="1"/>
    <col min="6916" max="6916" width="6.28515625" bestFit="1" customWidth="1"/>
    <col min="6917" max="6917" width="10.5703125" customWidth="1"/>
    <col min="6918" max="6918" width="7" bestFit="1" customWidth="1"/>
    <col min="6921" max="6921" width="9.140625" customWidth="1"/>
    <col min="7172" max="7172" width="6.28515625" bestFit="1" customWidth="1"/>
    <col min="7173" max="7173" width="10.5703125" customWidth="1"/>
    <col min="7174" max="7174" width="7" bestFit="1" customWidth="1"/>
    <col min="7177" max="7177" width="9.140625" customWidth="1"/>
    <col min="7428" max="7428" width="6.28515625" bestFit="1" customWidth="1"/>
    <col min="7429" max="7429" width="10.5703125" customWidth="1"/>
    <col min="7430" max="7430" width="7" bestFit="1" customWidth="1"/>
    <col min="7433" max="7433" width="9.140625" customWidth="1"/>
    <col min="7684" max="7684" width="6.28515625" bestFit="1" customWidth="1"/>
    <col min="7685" max="7685" width="10.5703125" customWidth="1"/>
    <col min="7686" max="7686" width="7" bestFit="1" customWidth="1"/>
    <col min="7689" max="7689" width="9.140625" customWidth="1"/>
    <col min="7940" max="7940" width="6.28515625" bestFit="1" customWidth="1"/>
    <col min="7941" max="7941" width="10.5703125" customWidth="1"/>
    <col min="7942" max="7942" width="7" bestFit="1" customWidth="1"/>
    <col min="7945" max="7945" width="9.140625" customWidth="1"/>
    <col min="8196" max="8196" width="6.28515625" bestFit="1" customWidth="1"/>
    <col min="8197" max="8197" width="10.5703125" customWidth="1"/>
    <col min="8198" max="8198" width="7" bestFit="1" customWidth="1"/>
    <col min="8201" max="8201" width="9.140625" customWidth="1"/>
    <col min="8452" max="8452" width="6.28515625" bestFit="1" customWidth="1"/>
    <col min="8453" max="8453" width="10.5703125" customWidth="1"/>
    <col min="8454" max="8454" width="7" bestFit="1" customWidth="1"/>
    <col min="8457" max="8457" width="9.140625" customWidth="1"/>
    <col min="8708" max="8708" width="6.28515625" bestFit="1" customWidth="1"/>
    <col min="8709" max="8709" width="10.5703125" customWidth="1"/>
    <col min="8710" max="8710" width="7" bestFit="1" customWidth="1"/>
    <col min="8713" max="8713" width="9.140625" customWidth="1"/>
    <col min="8964" max="8964" width="6.28515625" bestFit="1" customWidth="1"/>
    <col min="8965" max="8965" width="10.5703125" customWidth="1"/>
    <col min="8966" max="8966" width="7" bestFit="1" customWidth="1"/>
    <col min="8969" max="8969" width="9.140625" customWidth="1"/>
    <col min="9220" max="9220" width="6.28515625" bestFit="1" customWidth="1"/>
    <col min="9221" max="9221" width="10.5703125" customWidth="1"/>
    <col min="9222" max="9222" width="7" bestFit="1" customWidth="1"/>
    <col min="9225" max="9225" width="9.140625" customWidth="1"/>
    <col min="9476" max="9476" width="6.28515625" bestFit="1" customWidth="1"/>
    <col min="9477" max="9477" width="10.5703125" customWidth="1"/>
    <col min="9478" max="9478" width="7" bestFit="1" customWidth="1"/>
    <col min="9481" max="9481" width="9.140625" customWidth="1"/>
    <col min="9732" max="9732" width="6.28515625" bestFit="1" customWidth="1"/>
    <col min="9733" max="9733" width="10.5703125" customWidth="1"/>
    <col min="9734" max="9734" width="7" bestFit="1" customWidth="1"/>
    <col min="9737" max="9737" width="9.140625" customWidth="1"/>
    <col min="9988" max="9988" width="6.28515625" bestFit="1" customWidth="1"/>
    <col min="9989" max="9989" width="10.5703125" customWidth="1"/>
    <col min="9990" max="9990" width="7" bestFit="1" customWidth="1"/>
    <col min="9993" max="9993" width="9.140625" customWidth="1"/>
    <col min="10244" max="10244" width="6.28515625" bestFit="1" customWidth="1"/>
    <col min="10245" max="10245" width="10.5703125" customWidth="1"/>
    <col min="10246" max="10246" width="7" bestFit="1" customWidth="1"/>
    <col min="10249" max="10249" width="9.140625" customWidth="1"/>
    <col min="10500" max="10500" width="6.28515625" bestFit="1" customWidth="1"/>
    <col min="10501" max="10501" width="10.5703125" customWidth="1"/>
    <col min="10502" max="10502" width="7" bestFit="1" customWidth="1"/>
    <col min="10505" max="10505" width="9.140625" customWidth="1"/>
    <col min="10756" max="10756" width="6.28515625" bestFit="1" customWidth="1"/>
    <col min="10757" max="10757" width="10.5703125" customWidth="1"/>
    <col min="10758" max="10758" width="7" bestFit="1" customWidth="1"/>
    <col min="10761" max="10761" width="9.140625" customWidth="1"/>
    <col min="11012" max="11012" width="6.28515625" bestFit="1" customWidth="1"/>
    <col min="11013" max="11013" width="10.5703125" customWidth="1"/>
    <col min="11014" max="11014" width="7" bestFit="1" customWidth="1"/>
    <col min="11017" max="11017" width="9.140625" customWidth="1"/>
    <col min="11268" max="11268" width="6.28515625" bestFit="1" customWidth="1"/>
    <col min="11269" max="11269" width="10.5703125" customWidth="1"/>
    <col min="11270" max="11270" width="7" bestFit="1" customWidth="1"/>
    <col min="11273" max="11273" width="9.140625" customWidth="1"/>
    <col min="11524" max="11524" width="6.28515625" bestFit="1" customWidth="1"/>
    <col min="11525" max="11525" width="10.5703125" customWidth="1"/>
    <col min="11526" max="11526" width="7" bestFit="1" customWidth="1"/>
    <col min="11529" max="11529" width="9.140625" customWidth="1"/>
    <col min="11780" max="11780" width="6.28515625" bestFit="1" customWidth="1"/>
    <col min="11781" max="11781" width="10.5703125" customWidth="1"/>
    <col min="11782" max="11782" width="7" bestFit="1" customWidth="1"/>
    <col min="11785" max="11785" width="9.140625" customWidth="1"/>
    <col min="12036" max="12036" width="6.28515625" bestFit="1" customWidth="1"/>
    <col min="12037" max="12037" width="10.5703125" customWidth="1"/>
    <col min="12038" max="12038" width="7" bestFit="1" customWidth="1"/>
    <col min="12041" max="12041" width="9.140625" customWidth="1"/>
    <col min="12292" max="12292" width="6.28515625" bestFit="1" customWidth="1"/>
    <col min="12293" max="12293" width="10.5703125" customWidth="1"/>
    <col min="12294" max="12294" width="7" bestFit="1" customWidth="1"/>
    <col min="12297" max="12297" width="9.140625" customWidth="1"/>
    <col min="12548" max="12548" width="6.28515625" bestFit="1" customWidth="1"/>
    <col min="12549" max="12549" width="10.5703125" customWidth="1"/>
    <col min="12550" max="12550" width="7" bestFit="1" customWidth="1"/>
    <col min="12553" max="12553" width="9.140625" customWidth="1"/>
    <col min="12804" max="12804" width="6.28515625" bestFit="1" customWidth="1"/>
    <col min="12805" max="12805" width="10.5703125" customWidth="1"/>
    <col min="12806" max="12806" width="7" bestFit="1" customWidth="1"/>
    <col min="12809" max="12809" width="9.140625" customWidth="1"/>
    <col min="13060" max="13060" width="6.28515625" bestFit="1" customWidth="1"/>
    <col min="13061" max="13061" width="10.5703125" customWidth="1"/>
    <col min="13062" max="13062" width="7" bestFit="1" customWidth="1"/>
    <col min="13065" max="13065" width="9.140625" customWidth="1"/>
    <col min="13316" max="13316" width="6.28515625" bestFit="1" customWidth="1"/>
    <col min="13317" max="13317" width="10.5703125" customWidth="1"/>
    <col min="13318" max="13318" width="7" bestFit="1" customWidth="1"/>
    <col min="13321" max="13321" width="9.140625" customWidth="1"/>
    <col min="13572" max="13572" width="6.28515625" bestFit="1" customWidth="1"/>
    <col min="13573" max="13573" width="10.5703125" customWidth="1"/>
    <col min="13574" max="13574" width="7" bestFit="1" customWidth="1"/>
    <col min="13577" max="13577" width="9.140625" customWidth="1"/>
    <col min="13828" max="13828" width="6.28515625" bestFit="1" customWidth="1"/>
    <col min="13829" max="13829" width="10.5703125" customWidth="1"/>
    <col min="13830" max="13830" width="7" bestFit="1" customWidth="1"/>
    <col min="13833" max="13833" width="9.140625" customWidth="1"/>
    <col min="14084" max="14084" width="6.28515625" bestFit="1" customWidth="1"/>
    <col min="14085" max="14085" width="10.5703125" customWidth="1"/>
    <col min="14086" max="14086" width="7" bestFit="1" customWidth="1"/>
    <col min="14089" max="14089" width="9.140625" customWidth="1"/>
    <col min="14340" max="14340" width="6.28515625" bestFit="1" customWidth="1"/>
    <col min="14341" max="14341" width="10.5703125" customWidth="1"/>
    <col min="14342" max="14342" width="7" bestFit="1" customWidth="1"/>
    <col min="14345" max="14345" width="9.140625" customWidth="1"/>
    <col min="14596" max="14596" width="6.28515625" bestFit="1" customWidth="1"/>
    <col min="14597" max="14597" width="10.5703125" customWidth="1"/>
    <col min="14598" max="14598" width="7" bestFit="1" customWidth="1"/>
    <col min="14601" max="14601" width="9.140625" customWidth="1"/>
    <col min="14852" max="14852" width="6.28515625" bestFit="1" customWidth="1"/>
    <col min="14853" max="14853" width="10.5703125" customWidth="1"/>
    <col min="14854" max="14854" width="7" bestFit="1" customWidth="1"/>
    <col min="14857" max="14857" width="9.140625" customWidth="1"/>
    <col min="15108" max="15108" width="6.28515625" bestFit="1" customWidth="1"/>
    <col min="15109" max="15109" width="10.5703125" customWidth="1"/>
    <col min="15110" max="15110" width="7" bestFit="1" customWidth="1"/>
    <col min="15113" max="15113" width="9.140625" customWidth="1"/>
    <col min="15364" max="15364" width="6.28515625" bestFit="1" customWidth="1"/>
    <col min="15365" max="15365" width="10.5703125" customWidth="1"/>
    <col min="15366" max="15366" width="7" bestFit="1" customWidth="1"/>
    <col min="15369" max="15369" width="9.140625" customWidth="1"/>
    <col min="15620" max="15620" width="6.28515625" bestFit="1" customWidth="1"/>
    <col min="15621" max="15621" width="10.5703125" customWidth="1"/>
    <col min="15622" max="15622" width="7" bestFit="1" customWidth="1"/>
    <col min="15625" max="15625" width="9.140625" customWidth="1"/>
    <col min="15876" max="15876" width="6.28515625" bestFit="1" customWidth="1"/>
    <col min="15877" max="15877" width="10.5703125" customWidth="1"/>
    <col min="15878" max="15878" width="7" bestFit="1" customWidth="1"/>
    <col min="15881" max="15881" width="9.140625" customWidth="1"/>
    <col min="16132" max="16132" width="6.28515625" bestFit="1" customWidth="1"/>
    <col min="16133" max="16133" width="10.5703125" customWidth="1"/>
    <col min="16134" max="16134" width="7" bestFit="1" customWidth="1"/>
    <col min="16137" max="16137" width="9.140625" customWidth="1"/>
  </cols>
  <sheetData>
    <row r="1" spans="2:9" ht="15.75">
      <c r="E1" s="7" t="s">
        <v>0</v>
      </c>
    </row>
    <row r="2" spans="2:9">
      <c r="E2" s="2" t="s">
        <v>1</v>
      </c>
    </row>
    <row r="3" spans="2:9">
      <c r="E3" s="2" t="s">
        <v>59</v>
      </c>
    </row>
    <row r="4" spans="2:9">
      <c r="E4" s="2" t="s">
        <v>13</v>
      </c>
    </row>
    <row r="6" spans="2:9">
      <c r="B6" s="10" t="s">
        <v>5</v>
      </c>
      <c r="C6" s="10" t="s">
        <v>6</v>
      </c>
      <c r="D6" s="10" t="s">
        <v>60</v>
      </c>
      <c r="E6" s="10" t="s">
        <v>8</v>
      </c>
      <c r="F6" s="10" t="s">
        <v>16</v>
      </c>
      <c r="G6" s="10" t="s">
        <v>21</v>
      </c>
    </row>
    <row r="7" spans="2:9">
      <c r="B7" s="4">
        <f t="shared" ref="B7:B40" si="0">IF(I7=999.9,34,RANK(G7,($G$7:$G$40),1))</f>
        <v>1</v>
      </c>
      <c r="C7" s="4">
        <v>31</v>
      </c>
      <c r="D7" s="4">
        <v>1</v>
      </c>
      <c r="E7" s="4" t="s">
        <v>25</v>
      </c>
      <c r="F7" s="4" t="s">
        <v>62</v>
      </c>
      <c r="G7" s="5">
        <v>55.28</v>
      </c>
      <c r="I7">
        <f t="shared" ref="I7:I40" si="1">IF(OR(G7="dnf",G7="dns",G7="dq",G7=0),999.9,G7)</f>
        <v>55.28</v>
      </c>
    </row>
    <row r="8" spans="2:9">
      <c r="B8" s="4">
        <f t="shared" si="0"/>
        <v>2</v>
      </c>
      <c r="C8" s="4">
        <v>25</v>
      </c>
      <c r="D8" s="4">
        <v>1</v>
      </c>
      <c r="E8" s="4" t="s">
        <v>27</v>
      </c>
      <c r="F8" s="4" t="s">
        <v>62</v>
      </c>
      <c r="G8" s="5">
        <v>57.95</v>
      </c>
      <c r="I8">
        <f t="shared" si="1"/>
        <v>57.95</v>
      </c>
    </row>
    <row r="9" spans="2:9">
      <c r="B9" s="4">
        <f t="shared" si="0"/>
        <v>3</v>
      </c>
      <c r="C9" s="4">
        <v>19</v>
      </c>
      <c r="D9" s="4">
        <v>1</v>
      </c>
      <c r="E9" s="4" t="s">
        <v>33</v>
      </c>
      <c r="F9" s="4" t="s">
        <v>62</v>
      </c>
      <c r="G9" s="5">
        <v>58.25</v>
      </c>
      <c r="I9">
        <f t="shared" si="1"/>
        <v>58.25</v>
      </c>
    </row>
    <row r="10" spans="2:9">
      <c r="B10" s="4">
        <f t="shared" si="0"/>
        <v>4</v>
      </c>
      <c r="C10" s="4">
        <v>15</v>
      </c>
      <c r="D10" s="4">
        <v>1</v>
      </c>
      <c r="E10" s="4" t="s">
        <v>29</v>
      </c>
      <c r="F10" s="4" t="s">
        <v>61</v>
      </c>
      <c r="G10" s="5">
        <v>58.52</v>
      </c>
      <c r="I10">
        <f t="shared" si="1"/>
        <v>58.52</v>
      </c>
    </row>
    <row r="11" spans="2:9">
      <c r="B11" s="4">
        <f t="shared" si="0"/>
        <v>5</v>
      </c>
      <c r="C11" s="4">
        <v>26</v>
      </c>
      <c r="D11" s="4">
        <v>2</v>
      </c>
      <c r="E11" s="4" t="s">
        <v>37</v>
      </c>
      <c r="F11" s="4" t="s">
        <v>62</v>
      </c>
      <c r="G11" s="5">
        <v>59.16</v>
      </c>
      <c r="I11">
        <f t="shared" si="1"/>
        <v>59.16</v>
      </c>
    </row>
    <row r="12" spans="2:9">
      <c r="B12" s="4">
        <f t="shared" si="0"/>
        <v>6</v>
      </c>
      <c r="C12" s="4">
        <v>16</v>
      </c>
      <c r="D12" s="4">
        <v>2</v>
      </c>
      <c r="E12" s="4" t="s">
        <v>35</v>
      </c>
      <c r="F12" s="4" t="s">
        <v>61</v>
      </c>
      <c r="G12" s="5">
        <v>59.33</v>
      </c>
      <c r="I12">
        <f t="shared" si="1"/>
        <v>59.33</v>
      </c>
    </row>
    <row r="13" spans="2:9">
      <c r="B13" s="4">
        <f t="shared" si="0"/>
        <v>7</v>
      </c>
      <c r="C13" s="4">
        <v>28</v>
      </c>
      <c r="D13" s="4">
        <v>2</v>
      </c>
      <c r="E13" s="4" t="s">
        <v>41</v>
      </c>
      <c r="F13" s="4" t="s">
        <v>62</v>
      </c>
      <c r="G13" s="5">
        <v>59.53</v>
      </c>
      <c r="I13">
        <f t="shared" si="1"/>
        <v>59.53</v>
      </c>
    </row>
    <row r="14" spans="2:9">
      <c r="B14" s="4">
        <f t="shared" si="0"/>
        <v>8</v>
      </c>
      <c r="C14" s="4">
        <v>34</v>
      </c>
      <c r="D14" s="4">
        <v>2</v>
      </c>
      <c r="E14" s="4" t="s">
        <v>55</v>
      </c>
      <c r="F14" s="4" t="s">
        <v>62</v>
      </c>
      <c r="G14" s="5">
        <v>60.13</v>
      </c>
      <c r="I14">
        <f t="shared" si="1"/>
        <v>60.13</v>
      </c>
    </row>
    <row r="15" spans="2:9">
      <c r="B15" s="4">
        <f t="shared" si="0"/>
        <v>9</v>
      </c>
      <c r="C15" s="4">
        <v>30</v>
      </c>
      <c r="D15" s="4">
        <v>2</v>
      </c>
      <c r="E15" s="4" t="s">
        <v>31</v>
      </c>
      <c r="F15" s="4" t="s">
        <v>62</v>
      </c>
      <c r="G15" s="5">
        <v>60.26</v>
      </c>
      <c r="I15">
        <f t="shared" si="1"/>
        <v>60.26</v>
      </c>
    </row>
    <row r="16" spans="2:9">
      <c r="B16" s="4">
        <f t="shared" si="0"/>
        <v>10</v>
      </c>
      <c r="C16" s="4">
        <v>21</v>
      </c>
      <c r="D16" s="4">
        <v>1</v>
      </c>
      <c r="E16" s="4" t="s">
        <v>49</v>
      </c>
      <c r="F16" s="4" t="s">
        <v>62</v>
      </c>
      <c r="G16" s="5">
        <v>60.51</v>
      </c>
      <c r="I16">
        <f t="shared" si="1"/>
        <v>60.51</v>
      </c>
    </row>
    <row r="17" spans="2:9">
      <c r="B17" s="4">
        <f t="shared" si="0"/>
        <v>11</v>
      </c>
      <c r="C17" s="4">
        <v>22</v>
      </c>
      <c r="D17" s="4">
        <v>2</v>
      </c>
      <c r="E17" s="4" t="s">
        <v>43</v>
      </c>
      <c r="F17" s="4" t="s">
        <v>62</v>
      </c>
      <c r="G17" s="5">
        <v>60.57</v>
      </c>
      <c r="I17">
        <f t="shared" si="1"/>
        <v>60.57</v>
      </c>
    </row>
    <row r="18" spans="2:9">
      <c r="B18" s="4">
        <f t="shared" si="0"/>
        <v>12</v>
      </c>
      <c r="C18" s="4">
        <v>14</v>
      </c>
      <c r="D18" s="4">
        <v>2</v>
      </c>
      <c r="E18" s="4" t="s">
        <v>25</v>
      </c>
      <c r="F18" s="4" t="s">
        <v>61</v>
      </c>
      <c r="G18" s="5">
        <v>60.68</v>
      </c>
      <c r="I18">
        <f t="shared" si="1"/>
        <v>60.68</v>
      </c>
    </row>
    <row r="19" spans="2:9">
      <c r="B19" s="4">
        <f t="shared" si="0"/>
        <v>13</v>
      </c>
      <c r="C19" s="4">
        <v>13</v>
      </c>
      <c r="D19" s="4">
        <v>1</v>
      </c>
      <c r="E19" s="4" t="s">
        <v>31</v>
      </c>
      <c r="F19" s="4" t="s">
        <v>61</v>
      </c>
      <c r="G19" s="5">
        <v>60.86</v>
      </c>
      <c r="I19">
        <f t="shared" si="1"/>
        <v>60.86</v>
      </c>
    </row>
    <row r="20" spans="2:9">
      <c r="B20" s="4">
        <f t="shared" si="0"/>
        <v>14</v>
      </c>
      <c r="C20" s="4">
        <v>27</v>
      </c>
      <c r="D20" s="4">
        <v>1</v>
      </c>
      <c r="E20" s="4" t="s">
        <v>39</v>
      </c>
      <c r="F20" s="4" t="s">
        <v>62</v>
      </c>
      <c r="G20" s="4">
        <v>61.36</v>
      </c>
      <c r="I20">
        <f t="shared" si="1"/>
        <v>61.36</v>
      </c>
    </row>
    <row r="21" spans="2:9">
      <c r="B21" s="4">
        <f t="shared" si="0"/>
        <v>15</v>
      </c>
      <c r="C21" s="4">
        <v>29</v>
      </c>
      <c r="D21" s="4">
        <v>1</v>
      </c>
      <c r="E21" s="4" t="s">
        <v>47</v>
      </c>
      <c r="F21" s="4" t="s">
        <v>62</v>
      </c>
      <c r="G21" s="5">
        <v>61.68</v>
      </c>
      <c r="I21">
        <f t="shared" si="1"/>
        <v>61.68</v>
      </c>
    </row>
    <row r="22" spans="2:9">
      <c r="B22" s="4">
        <f t="shared" si="0"/>
        <v>16</v>
      </c>
      <c r="C22" s="4">
        <v>2</v>
      </c>
      <c r="D22" s="4">
        <v>2</v>
      </c>
      <c r="E22" s="4" t="s">
        <v>33</v>
      </c>
      <c r="F22" s="4" t="s">
        <v>61</v>
      </c>
      <c r="G22" s="5">
        <v>62.32</v>
      </c>
      <c r="I22">
        <f t="shared" si="1"/>
        <v>62.32</v>
      </c>
    </row>
    <row r="23" spans="2:9">
      <c r="B23" s="4">
        <f t="shared" si="0"/>
        <v>17</v>
      </c>
      <c r="C23" s="4">
        <v>8</v>
      </c>
      <c r="D23" s="4">
        <v>2</v>
      </c>
      <c r="E23" s="4" t="s">
        <v>27</v>
      </c>
      <c r="F23" s="4" t="s">
        <v>61</v>
      </c>
      <c r="G23" s="5">
        <v>62.36</v>
      </c>
      <c r="I23">
        <f t="shared" si="1"/>
        <v>62.36</v>
      </c>
    </row>
    <row r="24" spans="2:9">
      <c r="B24" s="4">
        <f t="shared" si="0"/>
        <v>18</v>
      </c>
      <c r="C24" s="4">
        <v>5</v>
      </c>
      <c r="D24" s="4">
        <v>1</v>
      </c>
      <c r="E24" s="4" t="s">
        <v>43</v>
      </c>
      <c r="F24" s="4" t="s">
        <v>61</v>
      </c>
      <c r="G24" s="5">
        <v>62.73</v>
      </c>
      <c r="I24">
        <f t="shared" si="1"/>
        <v>62.73</v>
      </c>
    </row>
    <row r="25" spans="2:9">
      <c r="B25" s="4">
        <f t="shared" si="0"/>
        <v>19</v>
      </c>
      <c r="C25" s="4">
        <v>6</v>
      </c>
      <c r="D25" s="4">
        <v>2</v>
      </c>
      <c r="E25" s="4" t="s">
        <v>45</v>
      </c>
      <c r="F25" s="4" t="s">
        <v>61</v>
      </c>
      <c r="G25" s="5">
        <v>63</v>
      </c>
      <c r="I25">
        <f t="shared" si="1"/>
        <v>63</v>
      </c>
    </row>
    <row r="26" spans="2:9">
      <c r="B26" s="4">
        <f t="shared" si="0"/>
        <v>20</v>
      </c>
      <c r="C26" s="4">
        <v>10</v>
      </c>
      <c r="D26" s="4">
        <v>2</v>
      </c>
      <c r="E26" s="4" t="s">
        <v>39</v>
      </c>
      <c r="F26" s="4" t="s">
        <v>61</v>
      </c>
      <c r="G26" s="5">
        <v>63.12</v>
      </c>
      <c r="I26">
        <f t="shared" si="1"/>
        <v>63.12</v>
      </c>
    </row>
    <row r="27" spans="2:9">
      <c r="B27" s="4">
        <f t="shared" si="0"/>
        <v>21</v>
      </c>
      <c r="C27" s="4">
        <v>23</v>
      </c>
      <c r="D27" s="4">
        <v>1</v>
      </c>
      <c r="E27" s="4" t="s">
        <v>45</v>
      </c>
      <c r="F27" s="4" t="s">
        <v>62</v>
      </c>
      <c r="G27" s="5">
        <v>63.67</v>
      </c>
      <c r="I27">
        <f t="shared" si="1"/>
        <v>63.67</v>
      </c>
    </row>
    <row r="28" spans="2:9">
      <c r="B28" s="4">
        <f t="shared" si="0"/>
        <v>22</v>
      </c>
      <c r="C28" s="4">
        <v>3</v>
      </c>
      <c r="D28" s="4">
        <v>1</v>
      </c>
      <c r="E28" s="4" t="s">
        <v>53</v>
      </c>
      <c r="F28" s="4" t="s">
        <v>61</v>
      </c>
      <c r="G28" s="5">
        <v>63.69</v>
      </c>
      <c r="I28">
        <f t="shared" si="1"/>
        <v>63.69</v>
      </c>
    </row>
    <row r="29" spans="2:9">
      <c r="B29" s="4">
        <f t="shared" si="0"/>
        <v>23</v>
      </c>
      <c r="C29" s="4">
        <v>32</v>
      </c>
      <c r="D29" s="4">
        <v>2</v>
      </c>
      <c r="E29" s="4" t="s">
        <v>29</v>
      </c>
      <c r="F29" s="4" t="s">
        <v>62</v>
      </c>
      <c r="G29" s="5">
        <v>63.85</v>
      </c>
      <c r="I29">
        <f t="shared" si="1"/>
        <v>63.85</v>
      </c>
    </row>
    <row r="30" spans="2:9">
      <c r="B30" s="4">
        <f t="shared" si="0"/>
        <v>24</v>
      </c>
      <c r="C30" s="4">
        <v>24</v>
      </c>
      <c r="D30" s="4">
        <v>2</v>
      </c>
      <c r="E30" s="4" t="s">
        <v>56</v>
      </c>
      <c r="F30" s="4" t="s">
        <v>62</v>
      </c>
      <c r="G30" s="5">
        <v>64.290000000000006</v>
      </c>
      <c r="I30">
        <f t="shared" si="1"/>
        <v>64.290000000000006</v>
      </c>
    </row>
    <row r="31" spans="2:9">
      <c r="B31" s="4">
        <f t="shared" si="0"/>
        <v>25</v>
      </c>
      <c r="C31" s="4">
        <v>18</v>
      </c>
      <c r="D31" s="4">
        <v>2</v>
      </c>
      <c r="E31" s="4" t="s">
        <v>51</v>
      </c>
      <c r="F31" s="4" t="s">
        <v>62</v>
      </c>
      <c r="G31" s="5">
        <v>64.319999999999993</v>
      </c>
      <c r="I31">
        <f t="shared" si="1"/>
        <v>64.319999999999993</v>
      </c>
    </row>
    <row r="32" spans="2:9">
      <c r="B32" s="4">
        <f t="shared" si="0"/>
        <v>26</v>
      </c>
      <c r="C32" s="4">
        <v>7</v>
      </c>
      <c r="D32" s="4">
        <v>1</v>
      </c>
      <c r="E32" s="4" t="s">
        <v>56</v>
      </c>
      <c r="F32" s="4" t="s">
        <v>61</v>
      </c>
      <c r="G32" s="5">
        <v>65.650000000000006</v>
      </c>
      <c r="I32">
        <f t="shared" si="1"/>
        <v>65.650000000000006</v>
      </c>
    </row>
    <row r="33" spans="2:9">
      <c r="B33" s="4">
        <f t="shared" si="0"/>
        <v>27</v>
      </c>
      <c r="C33" s="4">
        <v>33</v>
      </c>
      <c r="D33" s="4">
        <v>1</v>
      </c>
      <c r="E33" s="4" t="s">
        <v>35</v>
      </c>
      <c r="F33" s="4" t="s">
        <v>62</v>
      </c>
      <c r="G33" s="5">
        <v>65.87</v>
      </c>
      <c r="I33">
        <f t="shared" si="1"/>
        <v>65.87</v>
      </c>
    </row>
    <row r="34" spans="2:9">
      <c r="B34" s="4">
        <f t="shared" si="0"/>
        <v>28</v>
      </c>
      <c r="C34" s="4">
        <v>1</v>
      </c>
      <c r="D34" s="4">
        <v>1</v>
      </c>
      <c r="E34" s="4" t="s">
        <v>51</v>
      </c>
      <c r="F34" s="4" t="s">
        <v>61</v>
      </c>
      <c r="G34" s="5">
        <v>68.22</v>
      </c>
      <c r="I34">
        <f t="shared" si="1"/>
        <v>68.22</v>
      </c>
    </row>
    <row r="35" spans="2:9">
      <c r="B35" s="4">
        <f t="shared" si="0"/>
        <v>29</v>
      </c>
      <c r="C35" s="4">
        <v>4</v>
      </c>
      <c r="D35" s="4">
        <v>2</v>
      </c>
      <c r="E35" s="4" t="s">
        <v>49</v>
      </c>
      <c r="F35" s="4" t="s">
        <v>61</v>
      </c>
      <c r="G35" s="5">
        <v>69.27</v>
      </c>
      <c r="I35">
        <f t="shared" si="1"/>
        <v>69.27</v>
      </c>
    </row>
    <row r="36" spans="2:9">
      <c r="B36" s="4">
        <f t="shared" si="0"/>
        <v>30</v>
      </c>
      <c r="C36" s="4">
        <v>17</v>
      </c>
      <c r="D36" s="4">
        <v>1</v>
      </c>
      <c r="E36" s="4" t="s">
        <v>55</v>
      </c>
      <c r="F36" s="4" t="s">
        <v>61</v>
      </c>
      <c r="G36" s="5">
        <v>77.13</v>
      </c>
      <c r="I36">
        <f t="shared" si="1"/>
        <v>77.13</v>
      </c>
    </row>
    <row r="37" spans="2:9">
      <c r="B37" s="4">
        <f t="shared" si="0"/>
        <v>31</v>
      </c>
      <c r="C37" s="4">
        <v>12</v>
      </c>
      <c r="D37" s="4">
        <v>2</v>
      </c>
      <c r="E37" s="4" t="s">
        <v>47</v>
      </c>
      <c r="F37" s="4" t="s">
        <v>61</v>
      </c>
      <c r="G37" s="5">
        <v>100.68</v>
      </c>
      <c r="I37">
        <f t="shared" si="1"/>
        <v>100.68</v>
      </c>
    </row>
    <row r="38" spans="2:9">
      <c r="B38" s="4">
        <f t="shared" si="0"/>
        <v>34</v>
      </c>
      <c r="C38" s="4">
        <v>9</v>
      </c>
      <c r="D38" s="4">
        <v>1</v>
      </c>
      <c r="E38" s="4" t="s">
        <v>37</v>
      </c>
      <c r="F38" s="4" t="s">
        <v>61</v>
      </c>
      <c r="G38" s="5">
        <v>999.9</v>
      </c>
      <c r="I38">
        <f t="shared" si="1"/>
        <v>999.9</v>
      </c>
    </row>
    <row r="39" spans="2:9">
      <c r="B39" s="4">
        <f t="shared" si="0"/>
        <v>34</v>
      </c>
      <c r="C39" s="4">
        <v>11</v>
      </c>
      <c r="D39" s="4">
        <v>1</v>
      </c>
      <c r="E39" s="4" t="s">
        <v>41</v>
      </c>
      <c r="F39" s="4" t="s">
        <v>61</v>
      </c>
      <c r="G39" s="5">
        <v>999.9</v>
      </c>
      <c r="I39">
        <f t="shared" si="1"/>
        <v>999.9</v>
      </c>
    </row>
    <row r="40" spans="2:9">
      <c r="B40" s="4">
        <f t="shared" si="0"/>
        <v>34</v>
      </c>
      <c r="C40" s="4">
        <v>20</v>
      </c>
      <c r="D40" s="4">
        <v>2</v>
      </c>
      <c r="E40" s="4" t="s">
        <v>53</v>
      </c>
      <c r="F40" s="4" t="s">
        <v>62</v>
      </c>
      <c r="G40" s="5">
        <v>999.9</v>
      </c>
      <c r="I40">
        <f t="shared" si="1"/>
        <v>999.9</v>
      </c>
    </row>
  </sheetData>
  <sortState ref="B7:G40">
    <sortCondition ref="B7"/>
  </sortState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0"/>
  </sheetPr>
  <dimension ref="A1:H148"/>
  <sheetViews>
    <sheetView workbookViewId="0">
      <pane xSplit="1" ySplit="6" topLeftCell="B67" activePane="bottomRight" state="frozen"/>
      <selection activeCell="E19" sqref="E19"/>
      <selection pane="topRight" activeCell="E19" sqref="E19"/>
      <selection pane="bottomLeft" activeCell="E19" sqref="E19"/>
      <selection pane="bottomRight" activeCell="E73" sqref="E73"/>
    </sheetView>
  </sheetViews>
  <sheetFormatPr defaultRowHeight="12.75"/>
  <cols>
    <col min="1" max="1" width="4.5703125" hidden="1" customWidth="1"/>
    <col min="2" max="2" width="8.5703125" customWidth="1"/>
    <col min="3" max="3" width="4.5703125" bestFit="1" customWidth="1"/>
    <col min="4" max="4" width="22.7109375" bestFit="1" customWidth="1"/>
    <col min="5" max="5" width="23.42578125" customWidth="1"/>
    <col min="257" max="257" width="0" hidden="1" customWidth="1"/>
    <col min="258" max="258" width="11.42578125" bestFit="1" customWidth="1"/>
    <col min="259" max="259" width="4.5703125" bestFit="1" customWidth="1"/>
    <col min="260" max="260" width="22.7109375" bestFit="1" customWidth="1"/>
    <col min="261" max="261" width="26.85546875" customWidth="1"/>
    <col min="513" max="513" width="0" hidden="1" customWidth="1"/>
    <col min="514" max="514" width="11.42578125" bestFit="1" customWidth="1"/>
    <col min="515" max="515" width="4.5703125" bestFit="1" customWidth="1"/>
    <col min="516" max="516" width="22.7109375" bestFit="1" customWidth="1"/>
    <col min="517" max="517" width="26.85546875" customWidth="1"/>
    <col min="769" max="769" width="0" hidden="1" customWidth="1"/>
    <col min="770" max="770" width="11.42578125" bestFit="1" customWidth="1"/>
    <col min="771" max="771" width="4.5703125" bestFit="1" customWidth="1"/>
    <col min="772" max="772" width="22.7109375" bestFit="1" customWidth="1"/>
    <col min="773" max="773" width="26.85546875" customWidth="1"/>
    <col min="1025" max="1025" width="0" hidden="1" customWidth="1"/>
    <col min="1026" max="1026" width="11.42578125" bestFit="1" customWidth="1"/>
    <col min="1027" max="1027" width="4.5703125" bestFit="1" customWidth="1"/>
    <col min="1028" max="1028" width="22.7109375" bestFit="1" customWidth="1"/>
    <col min="1029" max="1029" width="26.85546875" customWidth="1"/>
    <col min="1281" max="1281" width="0" hidden="1" customWidth="1"/>
    <col min="1282" max="1282" width="11.42578125" bestFit="1" customWidth="1"/>
    <col min="1283" max="1283" width="4.5703125" bestFit="1" customWidth="1"/>
    <col min="1284" max="1284" width="22.7109375" bestFit="1" customWidth="1"/>
    <col min="1285" max="1285" width="26.85546875" customWidth="1"/>
    <col min="1537" max="1537" width="0" hidden="1" customWidth="1"/>
    <col min="1538" max="1538" width="11.42578125" bestFit="1" customWidth="1"/>
    <col min="1539" max="1539" width="4.5703125" bestFit="1" customWidth="1"/>
    <col min="1540" max="1540" width="22.7109375" bestFit="1" customWidth="1"/>
    <col min="1541" max="1541" width="26.85546875" customWidth="1"/>
    <col min="1793" max="1793" width="0" hidden="1" customWidth="1"/>
    <col min="1794" max="1794" width="11.42578125" bestFit="1" customWidth="1"/>
    <col min="1795" max="1795" width="4.5703125" bestFit="1" customWidth="1"/>
    <col min="1796" max="1796" width="22.7109375" bestFit="1" customWidth="1"/>
    <col min="1797" max="1797" width="26.85546875" customWidth="1"/>
    <col min="2049" max="2049" width="0" hidden="1" customWidth="1"/>
    <col min="2050" max="2050" width="11.42578125" bestFit="1" customWidth="1"/>
    <col min="2051" max="2051" width="4.5703125" bestFit="1" customWidth="1"/>
    <col min="2052" max="2052" width="22.7109375" bestFit="1" customWidth="1"/>
    <col min="2053" max="2053" width="26.85546875" customWidth="1"/>
    <col min="2305" max="2305" width="0" hidden="1" customWidth="1"/>
    <col min="2306" max="2306" width="11.42578125" bestFit="1" customWidth="1"/>
    <col min="2307" max="2307" width="4.5703125" bestFit="1" customWidth="1"/>
    <col min="2308" max="2308" width="22.7109375" bestFit="1" customWidth="1"/>
    <col min="2309" max="2309" width="26.85546875" customWidth="1"/>
    <col min="2561" max="2561" width="0" hidden="1" customWidth="1"/>
    <col min="2562" max="2562" width="11.42578125" bestFit="1" customWidth="1"/>
    <col min="2563" max="2563" width="4.5703125" bestFit="1" customWidth="1"/>
    <col min="2564" max="2564" width="22.7109375" bestFit="1" customWidth="1"/>
    <col min="2565" max="2565" width="26.85546875" customWidth="1"/>
    <col min="2817" max="2817" width="0" hidden="1" customWidth="1"/>
    <col min="2818" max="2818" width="11.42578125" bestFit="1" customWidth="1"/>
    <col min="2819" max="2819" width="4.5703125" bestFit="1" customWidth="1"/>
    <col min="2820" max="2820" width="22.7109375" bestFit="1" customWidth="1"/>
    <col min="2821" max="2821" width="26.85546875" customWidth="1"/>
    <col min="3073" max="3073" width="0" hidden="1" customWidth="1"/>
    <col min="3074" max="3074" width="11.42578125" bestFit="1" customWidth="1"/>
    <col min="3075" max="3075" width="4.5703125" bestFit="1" customWidth="1"/>
    <col min="3076" max="3076" width="22.7109375" bestFit="1" customWidth="1"/>
    <col min="3077" max="3077" width="26.85546875" customWidth="1"/>
    <col min="3329" max="3329" width="0" hidden="1" customWidth="1"/>
    <col min="3330" max="3330" width="11.42578125" bestFit="1" customWidth="1"/>
    <col min="3331" max="3331" width="4.5703125" bestFit="1" customWidth="1"/>
    <col min="3332" max="3332" width="22.7109375" bestFit="1" customWidth="1"/>
    <col min="3333" max="3333" width="26.85546875" customWidth="1"/>
    <col min="3585" max="3585" width="0" hidden="1" customWidth="1"/>
    <col min="3586" max="3586" width="11.42578125" bestFit="1" customWidth="1"/>
    <col min="3587" max="3587" width="4.5703125" bestFit="1" customWidth="1"/>
    <col min="3588" max="3588" width="22.7109375" bestFit="1" customWidth="1"/>
    <col min="3589" max="3589" width="26.85546875" customWidth="1"/>
    <col min="3841" max="3841" width="0" hidden="1" customWidth="1"/>
    <col min="3842" max="3842" width="11.42578125" bestFit="1" customWidth="1"/>
    <col min="3843" max="3843" width="4.5703125" bestFit="1" customWidth="1"/>
    <col min="3844" max="3844" width="22.7109375" bestFit="1" customWidth="1"/>
    <col min="3845" max="3845" width="26.85546875" customWidth="1"/>
    <col min="4097" max="4097" width="0" hidden="1" customWidth="1"/>
    <col min="4098" max="4098" width="11.42578125" bestFit="1" customWidth="1"/>
    <col min="4099" max="4099" width="4.5703125" bestFit="1" customWidth="1"/>
    <col min="4100" max="4100" width="22.7109375" bestFit="1" customWidth="1"/>
    <col min="4101" max="4101" width="26.85546875" customWidth="1"/>
    <col min="4353" max="4353" width="0" hidden="1" customWidth="1"/>
    <col min="4354" max="4354" width="11.42578125" bestFit="1" customWidth="1"/>
    <col min="4355" max="4355" width="4.5703125" bestFit="1" customWidth="1"/>
    <col min="4356" max="4356" width="22.7109375" bestFit="1" customWidth="1"/>
    <col min="4357" max="4357" width="26.85546875" customWidth="1"/>
    <col min="4609" max="4609" width="0" hidden="1" customWidth="1"/>
    <col min="4610" max="4610" width="11.42578125" bestFit="1" customWidth="1"/>
    <col min="4611" max="4611" width="4.5703125" bestFit="1" customWidth="1"/>
    <col min="4612" max="4612" width="22.7109375" bestFit="1" customWidth="1"/>
    <col min="4613" max="4613" width="26.85546875" customWidth="1"/>
    <col min="4865" max="4865" width="0" hidden="1" customWidth="1"/>
    <col min="4866" max="4866" width="11.42578125" bestFit="1" customWidth="1"/>
    <col min="4867" max="4867" width="4.5703125" bestFit="1" customWidth="1"/>
    <col min="4868" max="4868" width="22.7109375" bestFit="1" customWidth="1"/>
    <col min="4869" max="4869" width="26.85546875" customWidth="1"/>
    <col min="5121" max="5121" width="0" hidden="1" customWidth="1"/>
    <col min="5122" max="5122" width="11.42578125" bestFit="1" customWidth="1"/>
    <col min="5123" max="5123" width="4.5703125" bestFit="1" customWidth="1"/>
    <col min="5124" max="5124" width="22.7109375" bestFit="1" customWidth="1"/>
    <col min="5125" max="5125" width="26.85546875" customWidth="1"/>
    <col min="5377" max="5377" width="0" hidden="1" customWidth="1"/>
    <col min="5378" max="5378" width="11.42578125" bestFit="1" customWidth="1"/>
    <col min="5379" max="5379" width="4.5703125" bestFit="1" customWidth="1"/>
    <col min="5380" max="5380" width="22.7109375" bestFit="1" customWidth="1"/>
    <col min="5381" max="5381" width="26.85546875" customWidth="1"/>
    <col min="5633" max="5633" width="0" hidden="1" customWidth="1"/>
    <col min="5634" max="5634" width="11.42578125" bestFit="1" customWidth="1"/>
    <col min="5635" max="5635" width="4.5703125" bestFit="1" customWidth="1"/>
    <col min="5636" max="5636" width="22.7109375" bestFit="1" customWidth="1"/>
    <col min="5637" max="5637" width="26.85546875" customWidth="1"/>
    <col min="5889" max="5889" width="0" hidden="1" customWidth="1"/>
    <col min="5890" max="5890" width="11.42578125" bestFit="1" customWidth="1"/>
    <col min="5891" max="5891" width="4.5703125" bestFit="1" customWidth="1"/>
    <col min="5892" max="5892" width="22.7109375" bestFit="1" customWidth="1"/>
    <col min="5893" max="5893" width="26.85546875" customWidth="1"/>
    <col min="6145" max="6145" width="0" hidden="1" customWidth="1"/>
    <col min="6146" max="6146" width="11.42578125" bestFit="1" customWidth="1"/>
    <col min="6147" max="6147" width="4.5703125" bestFit="1" customWidth="1"/>
    <col min="6148" max="6148" width="22.7109375" bestFit="1" customWidth="1"/>
    <col min="6149" max="6149" width="26.85546875" customWidth="1"/>
    <col min="6401" max="6401" width="0" hidden="1" customWidth="1"/>
    <col min="6402" max="6402" width="11.42578125" bestFit="1" customWidth="1"/>
    <col min="6403" max="6403" width="4.5703125" bestFit="1" customWidth="1"/>
    <col min="6404" max="6404" width="22.7109375" bestFit="1" customWidth="1"/>
    <col min="6405" max="6405" width="26.85546875" customWidth="1"/>
    <col min="6657" max="6657" width="0" hidden="1" customWidth="1"/>
    <col min="6658" max="6658" width="11.42578125" bestFit="1" customWidth="1"/>
    <col min="6659" max="6659" width="4.5703125" bestFit="1" customWidth="1"/>
    <col min="6660" max="6660" width="22.7109375" bestFit="1" customWidth="1"/>
    <col min="6661" max="6661" width="26.85546875" customWidth="1"/>
    <col min="6913" max="6913" width="0" hidden="1" customWidth="1"/>
    <col min="6914" max="6914" width="11.42578125" bestFit="1" customWidth="1"/>
    <col min="6915" max="6915" width="4.5703125" bestFit="1" customWidth="1"/>
    <col min="6916" max="6916" width="22.7109375" bestFit="1" customWidth="1"/>
    <col min="6917" max="6917" width="26.85546875" customWidth="1"/>
    <col min="7169" max="7169" width="0" hidden="1" customWidth="1"/>
    <col min="7170" max="7170" width="11.42578125" bestFit="1" customWidth="1"/>
    <col min="7171" max="7171" width="4.5703125" bestFit="1" customWidth="1"/>
    <col min="7172" max="7172" width="22.7109375" bestFit="1" customWidth="1"/>
    <col min="7173" max="7173" width="26.85546875" customWidth="1"/>
    <col min="7425" max="7425" width="0" hidden="1" customWidth="1"/>
    <col min="7426" max="7426" width="11.42578125" bestFit="1" customWidth="1"/>
    <col min="7427" max="7427" width="4.5703125" bestFit="1" customWidth="1"/>
    <col min="7428" max="7428" width="22.7109375" bestFit="1" customWidth="1"/>
    <col min="7429" max="7429" width="26.85546875" customWidth="1"/>
    <col min="7681" max="7681" width="0" hidden="1" customWidth="1"/>
    <col min="7682" max="7682" width="11.42578125" bestFit="1" customWidth="1"/>
    <col min="7683" max="7683" width="4.5703125" bestFit="1" customWidth="1"/>
    <col min="7684" max="7684" width="22.7109375" bestFit="1" customWidth="1"/>
    <col min="7685" max="7685" width="26.85546875" customWidth="1"/>
    <col min="7937" max="7937" width="0" hidden="1" customWidth="1"/>
    <col min="7938" max="7938" width="11.42578125" bestFit="1" customWidth="1"/>
    <col min="7939" max="7939" width="4.5703125" bestFit="1" customWidth="1"/>
    <col min="7940" max="7940" width="22.7109375" bestFit="1" customWidth="1"/>
    <col min="7941" max="7941" width="26.85546875" customWidth="1"/>
    <col min="8193" max="8193" width="0" hidden="1" customWidth="1"/>
    <col min="8194" max="8194" width="11.42578125" bestFit="1" customWidth="1"/>
    <col min="8195" max="8195" width="4.5703125" bestFit="1" customWidth="1"/>
    <col min="8196" max="8196" width="22.7109375" bestFit="1" customWidth="1"/>
    <col min="8197" max="8197" width="26.85546875" customWidth="1"/>
    <col min="8449" max="8449" width="0" hidden="1" customWidth="1"/>
    <col min="8450" max="8450" width="11.42578125" bestFit="1" customWidth="1"/>
    <col min="8451" max="8451" width="4.5703125" bestFit="1" customWidth="1"/>
    <col min="8452" max="8452" width="22.7109375" bestFit="1" customWidth="1"/>
    <col min="8453" max="8453" width="26.85546875" customWidth="1"/>
    <col min="8705" max="8705" width="0" hidden="1" customWidth="1"/>
    <col min="8706" max="8706" width="11.42578125" bestFit="1" customWidth="1"/>
    <col min="8707" max="8707" width="4.5703125" bestFit="1" customWidth="1"/>
    <col min="8708" max="8708" width="22.7109375" bestFit="1" customWidth="1"/>
    <col min="8709" max="8709" width="26.85546875" customWidth="1"/>
    <col min="8961" max="8961" width="0" hidden="1" customWidth="1"/>
    <col min="8962" max="8962" width="11.42578125" bestFit="1" customWidth="1"/>
    <col min="8963" max="8963" width="4.5703125" bestFit="1" customWidth="1"/>
    <col min="8964" max="8964" width="22.7109375" bestFit="1" customWidth="1"/>
    <col min="8965" max="8965" width="26.85546875" customWidth="1"/>
    <col min="9217" max="9217" width="0" hidden="1" customWidth="1"/>
    <col min="9218" max="9218" width="11.42578125" bestFit="1" customWidth="1"/>
    <col min="9219" max="9219" width="4.5703125" bestFit="1" customWidth="1"/>
    <col min="9220" max="9220" width="22.7109375" bestFit="1" customWidth="1"/>
    <col min="9221" max="9221" width="26.85546875" customWidth="1"/>
    <col min="9473" max="9473" width="0" hidden="1" customWidth="1"/>
    <col min="9474" max="9474" width="11.42578125" bestFit="1" customWidth="1"/>
    <col min="9475" max="9475" width="4.5703125" bestFit="1" customWidth="1"/>
    <col min="9476" max="9476" width="22.7109375" bestFit="1" customWidth="1"/>
    <col min="9477" max="9477" width="26.85546875" customWidth="1"/>
    <col min="9729" max="9729" width="0" hidden="1" customWidth="1"/>
    <col min="9730" max="9730" width="11.42578125" bestFit="1" customWidth="1"/>
    <col min="9731" max="9731" width="4.5703125" bestFit="1" customWidth="1"/>
    <col min="9732" max="9732" width="22.7109375" bestFit="1" customWidth="1"/>
    <col min="9733" max="9733" width="26.85546875" customWidth="1"/>
    <col min="9985" max="9985" width="0" hidden="1" customWidth="1"/>
    <col min="9986" max="9986" width="11.42578125" bestFit="1" customWidth="1"/>
    <col min="9987" max="9987" width="4.5703125" bestFit="1" customWidth="1"/>
    <col min="9988" max="9988" width="22.7109375" bestFit="1" customWidth="1"/>
    <col min="9989" max="9989" width="26.85546875" customWidth="1"/>
    <col min="10241" max="10241" width="0" hidden="1" customWidth="1"/>
    <col min="10242" max="10242" width="11.42578125" bestFit="1" customWidth="1"/>
    <col min="10243" max="10243" width="4.5703125" bestFit="1" customWidth="1"/>
    <col min="10244" max="10244" width="22.7109375" bestFit="1" customWidth="1"/>
    <col min="10245" max="10245" width="26.85546875" customWidth="1"/>
    <col min="10497" max="10497" width="0" hidden="1" customWidth="1"/>
    <col min="10498" max="10498" width="11.42578125" bestFit="1" customWidth="1"/>
    <col min="10499" max="10499" width="4.5703125" bestFit="1" customWidth="1"/>
    <col min="10500" max="10500" width="22.7109375" bestFit="1" customWidth="1"/>
    <col min="10501" max="10501" width="26.85546875" customWidth="1"/>
    <col min="10753" max="10753" width="0" hidden="1" customWidth="1"/>
    <col min="10754" max="10754" width="11.42578125" bestFit="1" customWidth="1"/>
    <col min="10755" max="10755" width="4.5703125" bestFit="1" customWidth="1"/>
    <col min="10756" max="10756" width="22.7109375" bestFit="1" customWidth="1"/>
    <col min="10757" max="10757" width="26.85546875" customWidth="1"/>
    <col min="11009" max="11009" width="0" hidden="1" customWidth="1"/>
    <col min="11010" max="11010" width="11.42578125" bestFit="1" customWidth="1"/>
    <col min="11011" max="11011" width="4.5703125" bestFit="1" customWidth="1"/>
    <col min="11012" max="11012" width="22.7109375" bestFit="1" customWidth="1"/>
    <col min="11013" max="11013" width="26.85546875" customWidth="1"/>
    <col min="11265" max="11265" width="0" hidden="1" customWidth="1"/>
    <col min="11266" max="11266" width="11.42578125" bestFit="1" customWidth="1"/>
    <col min="11267" max="11267" width="4.5703125" bestFit="1" customWidth="1"/>
    <col min="11268" max="11268" width="22.7109375" bestFit="1" customWidth="1"/>
    <col min="11269" max="11269" width="26.85546875" customWidth="1"/>
    <col min="11521" max="11521" width="0" hidden="1" customWidth="1"/>
    <col min="11522" max="11522" width="11.42578125" bestFit="1" customWidth="1"/>
    <col min="11523" max="11523" width="4.5703125" bestFit="1" customWidth="1"/>
    <col min="11524" max="11524" width="22.7109375" bestFit="1" customWidth="1"/>
    <col min="11525" max="11525" width="26.85546875" customWidth="1"/>
    <col min="11777" max="11777" width="0" hidden="1" customWidth="1"/>
    <col min="11778" max="11778" width="11.42578125" bestFit="1" customWidth="1"/>
    <col min="11779" max="11779" width="4.5703125" bestFit="1" customWidth="1"/>
    <col min="11780" max="11780" width="22.7109375" bestFit="1" customWidth="1"/>
    <col min="11781" max="11781" width="26.85546875" customWidth="1"/>
    <col min="12033" max="12033" width="0" hidden="1" customWidth="1"/>
    <col min="12034" max="12034" width="11.42578125" bestFit="1" customWidth="1"/>
    <col min="12035" max="12035" width="4.5703125" bestFit="1" customWidth="1"/>
    <col min="12036" max="12036" width="22.7109375" bestFit="1" customWidth="1"/>
    <col min="12037" max="12037" width="26.85546875" customWidth="1"/>
    <col min="12289" max="12289" width="0" hidden="1" customWidth="1"/>
    <col min="12290" max="12290" width="11.42578125" bestFit="1" customWidth="1"/>
    <col min="12291" max="12291" width="4.5703125" bestFit="1" customWidth="1"/>
    <col min="12292" max="12292" width="22.7109375" bestFit="1" customWidth="1"/>
    <col min="12293" max="12293" width="26.85546875" customWidth="1"/>
    <col min="12545" max="12545" width="0" hidden="1" customWidth="1"/>
    <col min="12546" max="12546" width="11.42578125" bestFit="1" customWidth="1"/>
    <col min="12547" max="12547" width="4.5703125" bestFit="1" customWidth="1"/>
    <col min="12548" max="12548" width="22.7109375" bestFit="1" customWidth="1"/>
    <col min="12549" max="12549" width="26.85546875" customWidth="1"/>
    <col min="12801" max="12801" width="0" hidden="1" customWidth="1"/>
    <col min="12802" max="12802" width="11.42578125" bestFit="1" customWidth="1"/>
    <col min="12803" max="12803" width="4.5703125" bestFit="1" customWidth="1"/>
    <col min="12804" max="12804" width="22.7109375" bestFit="1" customWidth="1"/>
    <col min="12805" max="12805" width="26.85546875" customWidth="1"/>
    <col min="13057" max="13057" width="0" hidden="1" customWidth="1"/>
    <col min="13058" max="13058" width="11.42578125" bestFit="1" customWidth="1"/>
    <col min="13059" max="13059" width="4.5703125" bestFit="1" customWidth="1"/>
    <col min="13060" max="13060" width="22.7109375" bestFit="1" customWidth="1"/>
    <col min="13061" max="13061" width="26.85546875" customWidth="1"/>
    <col min="13313" max="13313" width="0" hidden="1" customWidth="1"/>
    <col min="13314" max="13314" width="11.42578125" bestFit="1" customWidth="1"/>
    <col min="13315" max="13315" width="4.5703125" bestFit="1" customWidth="1"/>
    <col min="13316" max="13316" width="22.7109375" bestFit="1" customWidth="1"/>
    <col min="13317" max="13317" width="26.85546875" customWidth="1"/>
    <col min="13569" max="13569" width="0" hidden="1" customWidth="1"/>
    <col min="13570" max="13570" width="11.42578125" bestFit="1" customWidth="1"/>
    <col min="13571" max="13571" width="4.5703125" bestFit="1" customWidth="1"/>
    <col min="13572" max="13572" width="22.7109375" bestFit="1" customWidth="1"/>
    <col min="13573" max="13573" width="26.85546875" customWidth="1"/>
    <col min="13825" max="13825" width="0" hidden="1" customWidth="1"/>
    <col min="13826" max="13826" width="11.42578125" bestFit="1" customWidth="1"/>
    <col min="13827" max="13827" width="4.5703125" bestFit="1" customWidth="1"/>
    <col min="13828" max="13828" width="22.7109375" bestFit="1" customWidth="1"/>
    <col min="13829" max="13829" width="26.85546875" customWidth="1"/>
    <col min="14081" max="14081" width="0" hidden="1" customWidth="1"/>
    <col min="14082" max="14082" width="11.42578125" bestFit="1" customWidth="1"/>
    <col min="14083" max="14083" width="4.5703125" bestFit="1" customWidth="1"/>
    <col min="14084" max="14084" width="22.7109375" bestFit="1" customWidth="1"/>
    <col min="14085" max="14085" width="26.85546875" customWidth="1"/>
    <col min="14337" max="14337" width="0" hidden="1" customWidth="1"/>
    <col min="14338" max="14338" width="11.42578125" bestFit="1" customWidth="1"/>
    <col min="14339" max="14339" width="4.5703125" bestFit="1" customWidth="1"/>
    <col min="14340" max="14340" width="22.7109375" bestFit="1" customWidth="1"/>
    <col min="14341" max="14341" width="26.85546875" customWidth="1"/>
    <col min="14593" max="14593" width="0" hidden="1" customWidth="1"/>
    <col min="14594" max="14594" width="11.42578125" bestFit="1" customWidth="1"/>
    <col min="14595" max="14595" width="4.5703125" bestFit="1" customWidth="1"/>
    <col min="14596" max="14596" width="22.7109375" bestFit="1" customWidth="1"/>
    <col min="14597" max="14597" width="26.85546875" customWidth="1"/>
    <col min="14849" max="14849" width="0" hidden="1" customWidth="1"/>
    <col min="14850" max="14850" width="11.42578125" bestFit="1" customWidth="1"/>
    <col min="14851" max="14851" width="4.5703125" bestFit="1" customWidth="1"/>
    <col min="14852" max="14852" width="22.7109375" bestFit="1" customWidth="1"/>
    <col min="14853" max="14853" width="26.85546875" customWidth="1"/>
    <col min="15105" max="15105" width="0" hidden="1" customWidth="1"/>
    <col min="15106" max="15106" width="11.42578125" bestFit="1" customWidth="1"/>
    <col min="15107" max="15107" width="4.5703125" bestFit="1" customWidth="1"/>
    <col min="15108" max="15108" width="22.7109375" bestFit="1" customWidth="1"/>
    <col min="15109" max="15109" width="26.85546875" customWidth="1"/>
    <col min="15361" max="15361" width="0" hidden="1" customWidth="1"/>
    <col min="15362" max="15362" width="11.42578125" bestFit="1" customWidth="1"/>
    <col min="15363" max="15363" width="4.5703125" bestFit="1" customWidth="1"/>
    <col min="15364" max="15364" width="22.7109375" bestFit="1" customWidth="1"/>
    <col min="15365" max="15365" width="26.85546875" customWidth="1"/>
    <col min="15617" max="15617" width="0" hidden="1" customWidth="1"/>
    <col min="15618" max="15618" width="11.42578125" bestFit="1" customWidth="1"/>
    <col min="15619" max="15619" width="4.5703125" bestFit="1" customWidth="1"/>
    <col min="15620" max="15620" width="22.7109375" bestFit="1" customWidth="1"/>
    <col min="15621" max="15621" width="26.85546875" customWidth="1"/>
    <col min="15873" max="15873" width="0" hidden="1" customWidth="1"/>
    <col min="15874" max="15874" width="11.42578125" bestFit="1" customWidth="1"/>
    <col min="15875" max="15875" width="4.5703125" bestFit="1" customWidth="1"/>
    <col min="15876" max="15876" width="22.7109375" bestFit="1" customWidth="1"/>
    <col min="15877" max="15877" width="26.85546875" customWidth="1"/>
    <col min="16129" max="16129" width="0" hidden="1" customWidth="1"/>
    <col min="16130" max="16130" width="11.42578125" bestFit="1" customWidth="1"/>
    <col min="16131" max="16131" width="4.5703125" bestFit="1" customWidth="1"/>
    <col min="16132" max="16132" width="22.7109375" bestFit="1" customWidth="1"/>
    <col min="16133" max="16133" width="26.85546875" customWidth="1"/>
  </cols>
  <sheetData>
    <row r="1" spans="1:8" ht="15.75">
      <c r="C1" s="1"/>
      <c r="E1" s="7" t="s">
        <v>0</v>
      </c>
      <c r="F1" s="1"/>
      <c r="G1" s="1"/>
    </row>
    <row r="2" spans="1:8">
      <c r="C2" s="1"/>
      <c r="E2" s="2" t="s">
        <v>1</v>
      </c>
      <c r="F2" s="1"/>
      <c r="G2" s="1"/>
    </row>
    <row r="3" spans="1:8">
      <c r="C3" s="1"/>
      <c r="E3" s="2" t="s">
        <v>12</v>
      </c>
      <c r="F3" s="1"/>
      <c r="G3" s="1"/>
    </row>
    <row r="4" spans="1:8">
      <c r="C4" s="1"/>
      <c r="E4" s="8" t="s">
        <v>13</v>
      </c>
      <c r="F4" s="1"/>
      <c r="G4" s="1"/>
    </row>
    <row r="5" spans="1:8">
      <c r="C5" s="1"/>
      <c r="E5" s="9"/>
      <c r="F5" s="1"/>
      <c r="G5" s="1"/>
    </row>
    <row r="6" spans="1:8">
      <c r="A6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  <c r="G6" s="11" t="s">
        <v>10</v>
      </c>
      <c r="H6" s="10" t="s">
        <v>11</v>
      </c>
    </row>
    <row r="7" spans="1:8">
      <c r="A7">
        <v>1</v>
      </c>
      <c r="B7" s="12">
        <f>VLOOKUP(A7,'[1]100m'!$A$7:$K$160,3,FALSE)</f>
        <v>1</v>
      </c>
      <c r="C7" s="12">
        <f>VLOOKUP(A7,'[1]100m'!$A$7:$K$160,5,FALSE)</f>
        <v>79</v>
      </c>
      <c r="D7" s="12" t="str">
        <f>VLOOKUP(A7,'[1]100m'!$A$7:$K$160,7,FALSE)</f>
        <v>Jan GÁŠEK</v>
      </c>
      <c r="E7" s="12" t="str">
        <f>VLOOKUP(A7,'[1]100m'!$A$7:$K$160,8,FALSE)</f>
        <v>Juřinka</v>
      </c>
      <c r="F7" s="13">
        <f>VLOOKUP(A7,'[1]100m'!$A$7:$K$160,9,FALSE)</f>
        <v>16.260000000000002</v>
      </c>
      <c r="G7" s="13">
        <f>VLOOKUP(A7,'[1]100m'!$A$7:$K$160,10,FALSE)</f>
        <v>15.76</v>
      </c>
      <c r="H7" s="13">
        <f>VLOOKUP(A7,'[1]100m'!$A$7:$K$160,11,FALSE)</f>
        <v>15.76</v>
      </c>
    </row>
    <row r="8" spans="1:8">
      <c r="A8">
        <v>2</v>
      </c>
      <c r="B8" s="12">
        <f>VLOOKUP(A8,'[1]100m'!$A$7:$K$160,3,FALSE)</f>
        <v>2</v>
      </c>
      <c r="C8" s="12">
        <f>VLOOKUP(A8,'[1]100m'!$A$7:$K$160,5,FALSE)</f>
        <v>135</v>
      </c>
      <c r="D8" s="12" t="str">
        <f>VLOOKUP(A8,'[1]100m'!$A$7:$K$160,7,FALSE)</f>
        <v>Martin LIDMILA</v>
      </c>
      <c r="E8" s="12" t="str">
        <f>VLOOKUP(A8,'[1]100m'!$A$7:$K$160,8,FALSE)</f>
        <v>Zbožnov</v>
      </c>
      <c r="F8" s="13">
        <f>VLOOKUP(A8,'[1]100m'!$A$7:$K$160,9,FALSE)</f>
        <v>16.440000000000001</v>
      </c>
      <c r="G8" s="13">
        <f>VLOOKUP(A8,'[1]100m'!$A$7:$K$160,10,FALSE)</f>
        <v>15.97</v>
      </c>
      <c r="H8" s="13">
        <f>VLOOKUP(A8,'[1]100m'!$A$7:$K$160,11,FALSE)</f>
        <v>15.97</v>
      </c>
    </row>
    <row r="9" spans="1:8">
      <c r="A9">
        <v>3</v>
      </c>
      <c r="B9" s="12">
        <f>VLOOKUP(A9,'[1]100m'!$A$7:$K$160,3,FALSE)</f>
        <v>3</v>
      </c>
      <c r="C9" s="12">
        <f>VLOOKUP(A9,'[1]100m'!$A$7:$K$160,5,FALSE)</f>
        <v>25</v>
      </c>
      <c r="D9" s="12" t="str">
        <f>VLOOKUP(A9,'[1]100m'!$A$7:$K$160,7,FALSE)</f>
        <v>Tomáš VLČEK</v>
      </c>
      <c r="E9" s="12" t="str">
        <f>VLOOKUP(A9,'[1]100m'!$A$7:$K$160,8,FALSE)</f>
        <v>Lhenice</v>
      </c>
      <c r="F9" s="13">
        <f>VLOOKUP(A9,'[1]100m'!$A$7:$K$160,9,FALSE)</f>
        <v>17.52</v>
      </c>
      <c r="G9" s="13">
        <f>VLOOKUP(A9,'[1]100m'!$A$7:$K$160,10,FALSE)</f>
        <v>16.260000000000002</v>
      </c>
      <c r="H9" s="13">
        <f>VLOOKUP(A9,'[1]100m'!$A$7:$K$160,11,FALSE)</f>
        <v>16.260000000000002</v>
      </c>
    </row>
    <row r="10" spans="1:8">
      <c r="A10">
        <v>4</v>
      </c>
      <c r="B10" s="12">
        <f>VLOOKUP(A10,'[1]100m'!$A$7:$K$160,3,FALSE)</f>
        <v>4</v>
      </c>
      <c r="C10" s="12">
        <f>VLOOKUP(A10,'[1]100m'!$A$7:$K$160,5,FALSE)</f>
        <v>171</v>
      </c>
      <c r="D10" s="12" t="str">
        <f>VLOOKUP(A10,'[1]100m'!$A$7:$K$160,7,FALSE)</f>
        <v>Jakub TĚŠICKÝ</v>
      </c>
      <c r="E10" s="12" t="str">
        <f>VLOOKUP(A10,'[1]100m'!$A$7:$K$160,8,FALSE)</f>
        <v>Kunovice</v>
      </c>
      <c r="F10" s="13">
        <f>VLOOKUP(A10,'[1]100m'!$A$7:$K$160,9,FALSE)</f>
        <v>16.61</v>
      </c>
      <c r="G10" s="13">
        <f>VLOOKUP(A10,'[1]100m'!$A$7:$K$160,10,FALSE)</f>
        <v>99.99</v>
      </c>
      <c r="H10" s="13">
        <f>VLOOKUP(A10,'[1]100m'!$A$7:$K$160,11,FALSE)</f>
        <v>16.61</v>
      </c>
    </row>
    <row r="11" spans="1:8">
      <c r="A11">
        <v>5</v>
      </c>
      <c r="B11" s="12">
        <f>VLOOKUP(A11,'[1]100m'!$A$7:$K$160,3,FALSE)</f>
        <v>5</v>
      </c>
      <c r="C11" s="12">
        <f>VLOOKUP(A11,'[1]100m'!$A$7:$K$160,5,FALSE)</f>
        <v>146</v>
      </c>
      <c r="D11" s="12" t="str">
        <f>VLOOKUP(A11,'[1]100m'!$A$7:$K$160,7,FALSE)</f>
        <v>Martin HAVLÍK</v>
      </c>
      <c r="E11" s="12" t="str">
        <f>VLOOKUP(A11,'[1]100m'!$A$7:$K$160,8,FALSE)</f>
        <v>Tuř</v>
      </c>
      <c r="F11" s="13">
        <f>VLOOKUP(A11,'[1]100m'!$A$7:$K$160,9,FALSE)</f>
        <v>17.38</v>
      </c>
      <c r="G11" s="13">
        <f>VLOOKUP(A11,'[1]100m'!$A$7:$K$160,10,FALSE)</f>
        <v>16.73</v>
      </c>
      <c r="H11" s="13">
        <f>VLOOKUP(A11,'[1]100m'!$A$7:$K$160,11,FALSE)</f>
        <v>16.73</v>
      </c>
    </row>
    <row r="12" spans="1:8">
      <c r="A12">
        <v>6</v>
      </c>
      <c r="B12" s="12">
        <f>VLOOKUP(A12,'[1]100m'!$A$7:$K$160,3,FALSE)</f>
        <v>6</v>
      </c>
      <c r="C12" s="12">
        <f>VLOOKUP(A12,'[1]100m'!$A$7:$K$160,5,FALSE)</f>
        <v>131</v>
      </c>
      <c r="D12" s="12" t="str">
        <f>VLOOKUP(A12,'[1]100m'!$A$7:$K$160,7,FALSE)</f>
        <v>Jiří ŠKODNÝ</v>
      </c>
      <c r="E12" s="12" t="str">
        <f>VLOOKUP(A12,'[1]100m'!$A$7:$K$160,8,FALSE)</f>
        <v>Zbožnov</v>
      </c>
      <c r="F12" s="13">
        <f>VLOOKUP(A12,'[1]100m'!$A$7:$K$160,9,FALSE)</f>
        <v>17.39</v>
      </c>
      <c r="G12" s="13">
        <f>VLOOKUP(A12,'[1]100m'!$A$7:$K$160,10,FALSE)</f>
        <v>16.739999999999998</v>
      </c>
      <c r="H12" s="13">
        <f>VLOOKUP(A12,'[1]100m'!$A$7:$K$160,11,FALSE)</f>
        <v>16.739999999999998</v>
      </c>
    </row>
    <row r="13" spans="1:8">
      <c r="A13">
        <v>7</v>
      </c>
      <c r="B13" s="12">
        <f>VLOOKUP(A13,'[1]100m'!$A$7:$K$160,3,FALSE)</f>
        <v>7</v>
      </c>
      <c r="C13" s="12">
        <f>VLOOKUP(A13,'[1]100m'!$A$7:$K$160,5,FALSE)</f>
        <v>148</v>
      </c>
      <c r="D13" s="12" t="str">
        <f>VLOOKUP(A13,'[1]100m'!$A$7:$K$160,7,FALSE)</f>
        <v>Jan ZHŘÍVAL</v>
      </c>
      <c r="E13" s="12" t="str">
        <f>VLOOKUP(A13,'[1]100m'!$A$7:$K$160,8,FALSE)</f>
        <v>Tuř</v>
      </c>
      <c r="F13" s="13">
        <f>VLOOKUP(A13,'[1]100m'!$A$7:$K$160,9,FALSE)</f>
        <v>17.46</v>
      </c>
      <c r="G13" s="13">
        <f>VLOOKUP(A13,'[1]100m'!$A$7:$K$160,10,FALSE)</f>
        <v>16.78</v>
      </c>
      <c r="H13" s="13">
        <f>VLOOKUP(A13,'[1]100m'!$A$7:$K$160,11,FALSE)</f>
        <v>16.78</v>
      </c>
    </row>
    <row r="14" spans="1:8">
      <c r="A14">
        <v>8</v>
      </c>
      <c r="B14" s="12">
        <f>VLOOKUP(A14,'[1]100m'!$A$7:$K$160,3,FALSE)</f>
        <v>8</v>
      </c>
      <c r="C14" s="12">
        <f>VLOOKUP(A14,'[1]100m'!$A$7:$K$160,5,FALSE)</f>
        <v>80</v>
      </c>
      <c r="D14" s="12" t="str">
        <f>VLOOKUP(A14,'[1]100m'!$A$7:$K$160,7,FALSE)</f>
        <v>Radek CHMELA</v>
      </c>
      <c r="E14" s="12" t="str">
        <f>VLOOKUP(A14,'[1]100m'!$A$7:$K$160,8,FALSE)</f>
        <v>Juřinka</v>
      </c>
      <c r="F14" s="13">
        <f>VLOOKUP(A14,'[1]100m'!$A$7:$K$160,9,FALSE)</f>
        <v>17.829999999999998</v>
      </c>
      <c r="G14" s="13">
        <f>VLOOKUP(A14,'[1]100m'!$A$7:$K$160,10,FALSE)</f>
        <v>16.78</v>
      </c>
      <c r="H14" s="13">
        <f>VLOOKUP(A14,'[1]100m'!$A$7:$K$160,11,FALSE)</f>
        <v>16.78</v>
      </c>
    </row>
    <row r="15" spans="1:8">
      <c r="A15">
        <v>9</v>
      </c>
      <c r="B15" s="12">
        <f>VLOOKUP(A15,'[1]100m'!$A$7:$K$160,3,FALSE)</f>
        <v>9</v>
      </c>
      <c r="C15" s="12">
        <f>VLOOKUP(A15,'[1]100m'!$A$7:$K$160,5,FALSE)</f>
        <v>17</v>
      </c>
      <c r="D15" s="12" t="str">
        <f>VLOOKUP(A15,'[1]100m'!$A$7:$K$160,7,FALSE)</f>
        <v>Michal BULÍN</v>
      </c>
      <c r="E15" s="12" t="str">
        <f>VLOOKUP(A15,'[1]100m'!$A$7:$K$160,8,FALSE)</f>
        <v>Dehtín</v>
      </c>
      <c r="F15" s="13">
        <f>VLOOKUP(A15,'[1]100m'!$A$7:$K$160,9,FALSE)</f>
        <v>18.21</v>
      </c>
      <c r="G15" s="13">
        <f>VLOOKUP(A15,'[1]100m'!$A$7:$K$160,10,FALSE)</f>
        <v>16.78</v>
      </c>
      <c r="H15" s="13">
        <f>VLOOKUP(A15,'[1]100m'!$A$7:$K$160,11,FALSE)</f>
        <v>16.78</v>
      </c>
    </row>
    <row r="16" spans="1:8">
      <c r="A16">
        <v>10</v>
      </c>
      <c r="B16" s="12">
        <f>VLOOKUP(A16,'[1]100m'!$A$7:$K$160,3,FALSE)</f>
        <v>10</v>
      </c>
      <c r="C16" s="12">
        <f>VLOOKUP(A16,'[1]100m'!$A$7:$K$160,5,FALSE)</f>
        <v>91</v>
      </c>
      <c r="D16" s="12" t="str">
        <f>VLOOKUP(A16,'[1]100m'!$A$7:$K$160,7,FALSE)</f>
        <v>Vojtěch TOMŠÍČEK</v>
      </c>
      <c r="E16" s="12" t="str">
        <f>VLOOKUP(A16,'[1]100m'!$A$7:$K$160,8,FALSE)</f>
        <v>Příštpo</v>
      </c>
      <c r="F16" s="13">
        <f>VLOOKUP(A16,'[1]100m'!$A$7:$K$160,9,FALSE)</f>
        <v>17.239999999999998</v>
      </c>
      <c r="G16" s="13">
        <f>VLOOKUP(A16,'[1]100m'!$A$7:$K$160,10,FALSE)</f>
        <v>16.79</v>
      </c>
      <c r="H16" s="13">
        <f>VLOOKUP(A16,'[1]100m'!$A$7:$K$160,11,FALSE)</f>
        <v>16.79</v>
      </c>
    </row>
    <row r="17" spans="1:8">
      <c r="A17">
        <v>11</v>
      </c>
      <c r="B17" s="12">
        <f>VLOOKUP(A17,'[1]100m'!$A$7:$K$160,3,FALSE)</f>
        <v>11</v>
      </c>
      <c r="C17" s="12">
        <f>VLOOKUP(A17,'[1]100m'!$A$7:$K$160,5,FALSE)</f>
        <v>72</v>
      </c>
      <c r="D17" s="12" t="str">
        <f>VLOOKUP(A17,'[1]100m'!$A$7:$K$160,7,FALSE)</f>
        <v>Jaromír BURDA</v>
      </c>
      <c r="E17" s="12" t="str">
        <f>VLOOKUP(A17,'[1]100m'!$A$7:$K$160,8,FALSE)</f>
        <v>Juřinka</v>
      </c>
      <c r="F17" s="13">
        <f>VLOOKUP(A17,'[1]100m'!$A$7:$K$160,9,FALSE)</f>
        <v>19.559999999999999</v>
      </c>
      <c r="G17" s="13">
        <f>VLOOKUP(A17,'[1]100m'!$A$7:$K$160,10,FALSE)</f>
        <v>16.829999999999998</v>
      </c>
      <c r="H17" s="13">
        <f>VLOOKUP(A17,'[1]100m'!$A$7:$K$160,11,FALSE)</f>
        <v>16.829999999999998</v>
      </c>
    </row>
    <row r="18" spans="1:8">
      <c r="A18">
        <v>12</v>
      </c>
      <c r="B18" s="12">
        <f>VLOOKUP(A18,'[1]100m'!$A$7:$K$160,3,FALSE)</f>
        <v>12</v>
      </c>
      <c r="C18" s="12">
        <f>VLOOKUP(A18,'[1]100m'!$A$7:$K$160,5,FALSE)</f>
        <v>144</v>
      </c>
      <c r="D18" s="12" t="str">
        <f>VLOOKUP(A18,'[1]100m'!$A$7:$K$160,7,FALSE)</f>
        <v>Dušan IKER</v>
      </c>
      <c r="E18" s="12" t="str">
        <f>VLOOKUP(A18,'[1]100m'!$A$7:$K$160,8,FALSE)</f>
        <v>Tuř</v>
      </c>
      <c r="F18" s="13">
        <f>VLOOKUP(A18,'[1]100m'!$A$7:$K$160,9,FALSE)</f>
        <v>17.510000000000002</v>
      </c>
      <c r="G18" s="13">
        <f>VLOOKUP(A18,'[1]100m'!$A$7:$K$160,10,FALSE)</f>
        <v>16.850000000000001</v>
      </c>
      <c r="H18" s="13">
        <f>VLOOKUP(A18,'[1]100m'!$A$7:$K$160,11,FALSE)</f>
        <v>16.850000000000001</v>
      </c>
    </row>
    <row r="19" spans="1:8">
      <c r="A19">
        <v>13</v>
      </c>
      <c r="B19" s="12">
        <f>VLOOKUP(A19,'[1]100m'!$A$7:$K$160,3,FALSE)</f>
        <v>13</v>
      </c>
      <c r="C19" s="12">
        <f>VLOOKUP(A19,'[1]100m'!$A$7:$K$160,5,FALSE)</f>
        <v>126</v>
      </c>
      <c r="D19" s="12" t="str">
        <f>VLOOKUP(A19,'[1]100m'!$A$7:$K$160,7,FALSE)</f>
        <v>Miroslav ARVAI</v>
      </c>
      <c r="E19" s="12" t="str">
        <f>VLOOKUP(A19,'[1]100m'!$A$7:$K$160,8,FALSE)</f>
        <v>Frýdek</v>
      </c>
      <c r="F19" s="13">
        <f>VLOOKUP(A19,'[1]100m'!$A$7:$K$160,9,FALSE)</f>
        <v>17.38</v>
      </c>
      <c r="G19" s="13">
        <f>VLOOKUP(A19,'[1]100m'!$A$7:$K$160,10,FALSE)</f>
        <v>16.86</v>
      </c>
      <c r="H19" s="13">
        <f>VLOOKUP(A19,'[1]100m'!$A$7:$K$160,11,FALSE)</f>
        <v>16.86</v>
      </c>
    </row>
    <row r="20" spans="1:8">
      <c r="A20">
        <v>14</v>
      </c>
      <c r="B20" s="12">
        <f>VLOOKUP(A20,'[1]100m'!$A$7:$K$160,3,FALSE)</f>
        <v>14</v>
      </c>
      <c r="C20" s="12">
        <f>VLOOKUP(A20,'[1]100m'!$A$7:$K$160,5,FALSE)</f>
        <v>150</v>
      </c>
      <c r="D20" s="12" t="str">
        <f>VLOOKUP(A20,'[1]100m'!$A$7:$K$160,7,FALSE)</f>
        <v>Ondřej BAJER</v>
      </c>
      <c r="E20" s="12" t="str">
        <f>VLOOKUP(A20,'[1]100m'!$A$7:$K$160,8,FALSE)</f>
        <v>Tuř</v>
      </c>
      <c r="F20" s="13">
        <f>VLOOKUP(A20,'[1]100m'!$A$7:$K$160,9,FALSE)</f>
        <v>17.63</v>
      </c>
      <c r="G20" s="13">
        <f>VLOOKUP(A20,'[1]100m'!$A$7:$K$160,10,FALSE)</f>
        <v>16.88</v>
      </c>
      <c r="H20" s="13">
        <f>VLOOKUP(A20,'[1]100m'!$A$7:$K$160,11,FALSE)</f>
        <v>16.88</v>
      </c>
    </row>
    <row r="21" spans="1:8">
      <c r="A21">
        <v>15</v>
      </c>
      <c r="B21" s="12">
        <f>VLOOKUP(A21,'[1]100m'!$A$7:$K$160,3,FALSE)</f>
        <v>15</v>
      </c>
      <c r="C21" s="12">
        <f>VLOOKUP(A21,'[1]100m'!$A$7:$K$160,5,FALSE)</f>
        <v>14</v>
      </c>
      <c r="D21" s="12" t="str">
        <f>VLOOKUP(A21,'[1]100m'!$A$7:$K$160,7,FALSE)</f>
        <v>Petr GRASSL</v>
      </c>
      <c r="E21" s="12" t="str">
        <f>VLOOKUP(A21,'[1]100m'!$A$7:$K$160,8,FALSE)</f>
        <v>Dehtín</v>
      </c>
      <c r="F21" s="13">
        <f>VLOOKUP(A21,'[1]100m'!$A$7:$K$160,9,FALSE)</f>
        <v>16.899999999999999</v>
      </c>
      <c r="G21" s="13">
        <f>VLOOKUP(A21,'[1]100m'!$A$7:$K$160,10,FALSE)</f>
        <v>17.239999999999998</v>
      </c>
      <c r="H21" s="13">
        <f>VLOOKUP(A21,'[1]100m'!$A$7:$K$160,11,FALSE)</f>
        <v>16.899999999999999</v>
      </c>
    </row>
    <row r="22" spans="1:8">
      <c r="A22">
        <v>16</v>
      </c>
      <c r="B22" s="12">
        <f>VLOOKUP(A22,'[1]100m'!$A$7:$K$160,3,FALSE)</f>
        <v>16</v>
      </c>
      <c r="C22" s="12">
        <f>VLOOKUP(A22,'[1]100m'!$A$7:$K$160,5,FALSE)</f>
        <v>136</v>
      </c>
      <c r="D22" s="12" t="str">
        <f>VLOOKUP(A22,'[1]100m'!$A$7:$K$160,7,FALSE)</f>
        <v>Josef MLÁDEK</v>
      </c>
      <c r="E22" s="12" t="str">
        <f>VLOOKUP(A22,'[1]100m'!$A$7:$K$160,8,FALSE)</f>
        <v>Zbožnov</v>
      </c>
      <c r="F22" s="13">
        <f>VLOOKUP(A22,'[1]100m'!$A$7:$K$160,9,FALSE)</f>
        <v>22.35</v>
      </c>
      <c r="G22" s="13">
        <f>VLOOKUP(A22,'[1]100m'!$A$7:$K$160,10,FALSE)</f>
        <v>16.97</v>
      </c>
      <c r="H22" s="13">
        <f>VLOOKUP(A22,'[1]100m'!$A$7:$K$160,11,FALSE)</f>
        <v>16.97</v>
      </c>
    </row>
    <row r="23" spans="1:8">
      <c r="A23">
        <v>17</v>
      </c>
      <c r="B23" s="12">
        <f>VLOOKUP(A23,'[1]100m'!$A$7:$K$160,3,FALSE)</f>
        <v>17</v>
      </c>
      <c r="C23" s="12">
        <f>VLOOKUP(A23,'[1]100m'!$A$7:$K$160,5,FALSE)</f>
        <v>78</v>
      </c>
      <c r="D23" s="12" t="str">
        <f>VLOOKUP(A23,'[1]100m'!$A$7:$K$160,7,FALSE)</f>
        <v>Martin KOŇAŘÍK</v>
      </c>
      <c r="E23" s="12" t="str">
        <f>VLOOKUP(A23,'[1]100m'!$A$7:$K$160,8,FALSE)</f>
        <v>Juřinka</v>
      </c>
      <c r="F23" s="13">
        <f>VLOOKUP(A23,'[1]100m'!$A$7:$K$160,9,FALSE)</f>
        <v>17.829999999999998</v>
      </c>
      <c r="G23" s="13">
        <f>VLOOKUP(A23,'[1]100m'!$A$7:$K$160,10,FALSE)</f>
        <v>17.059999999999999</v>
      </c>
      <c r="H23" s="13">
        <f>VLOOKUP(A23,'[1]100m'!$A$7:$K$160,11,FALSE)</f>
        <v>17.059999999999999</v>
      </c>
    </row>
    <row r="24" spans="1:8">
      <c r="A24">
        <v>18</v>
      </c>
      <c r="B24" s="12">
        <f>VLOOKUP(A24,'[1]100m'!$A$7:$K$160,3,FALSE)</f>
        <v>18</v>
      </c>
      <c r="C24" s="12">
        <f>VLOOKUP(A24,'[1]100m'!$A$7:$K$160,5,FALSE)</f>
        <v>139</v>
      </c>
      <c r="D24" s="12" t="str">
        <f>VLOOKUP(A24,'[1]100m'!$A$7:$K$160,7,FALSE)</f>
        <v>Jan FLÍDR</v>
      </c>
      <c r="E24" s="12" t="str">
        <f>VLOOKUP(A24,'[1]100m'!$A$7:$K$160,8,FALSE)</f>
        <v>Zbožnov</v>
      </c>
      <c r="F24" s="13">
        <f>VLOOKUP(A24,'[1]100m'!$A$7:$K$160,9,FALSE)</f>
        <v>17.07</v>
      </c>
      <c r="G24" s="13">
        <f>VLOOKUP(A24,'[1]100m'!$A$7:$K$160,10,FALSE)</f>
        <v>99.99</v>
      </c>
      <c r="H24" s="13">
        <f>VLOOKUP(A24,'[1]100m'!$A$7:$K$160,11,FALSE)</f>
        <v>17.07</v>
      </c>
    </row>
    <row r="25" spans="1:8">
      <c r="A25">
        <v>19</v>
      </c>
      <c r="B25" s="12">
        <f>VLOOKUP(A25,'[1]100m'!$A$7:$K$160,3,FALSE)</f>
        <v>19</v>
      </c>
      <c r="C25" s="12">
        <f>VLOOKUP(A25,'[1]100m'!$A$7:$K$160,5,FALSE)</f>
        <v>159</v>
      </c>
      <c r="D25" s="12" t="str">
        <f>VLOOKUP(A25,'[1]100m'!$A$7:$K$160,7,FALSE)</f>
        <v>Petr JANSKY</v>
      </c>
      <c r="E25" s="12" t="str">
        <f>VLOOKUP(A25,'[1]100m'!$A$7:$K$160,8,FALSE)</f>
        <v>Líchovy</v>
      </c>
      <c r="F25" s="13">
        <f>VLOOKUP(A25,'[1]100m'!$A$7:$K$160,9,FALSE)</f>
        <v>18.149999999999999</v>
      </c>
      <c r="G25" s="13">
        <f>VLOOKUP(A25,'[1]100m'!$A$7:$K$160,10,FALSE)</f>
        <v>17.11</v>
      </c>
      <c r="H25" s="13">
        <f>VLOOKUP(A25,'[1]100m'!$A$7:$K$160,11,FALSE)</f>
        <v>17.11</v>
      </c>
    </row>
    <row r="26" spans="1:8">
      <c r="A26">
        <v>20</v>
      </c>
      <c r="B26" s="12">
        <f>VLOOKUP(A26,'[1]100m'!$A$7:$K$160,3,FALSE)</f>
        <v>20</v>
      </c>
      <c r="C26" s="12">
        <f>VLOOKUP(A26,'[1]100m'!$A$7:$K$160,5,FALSE)</f>
        <v>176</v>
      </c>
      <c r="D26" s="12" t="str">
        <f>VLOOKUP(A26,'[1]100m'!$A$7:$K$160,7,FALSE)</f>
        <v>Petr KOVÁČ</v>
      </c>
      <c r="E26" s="12" t="str">
        <f>VLOOKUP(A26,'[1]100m'!$A$7:$K$160,8,FALSE)</f>
        <v>Petrovice u Blanska</v>
      </c>
      <c r="F26" s="13">
        <f>VLOOKUP(A26,'[1]100m'!$A$7:$K$160,9,FALSE)</f>
        <v>99.99</v>
      </c>
      <c r="G26" s="13">
        <f>VLOOKUP(A26,'[1]100m'!$A$7:$K$160,10,FALSE)</f>
        <v>17.11</v>
      </c>
      <c r="H26" s="13">
        <f>VLOOKUP(A26,'[1]100m'!$A$7:$K$160,11,FALSE)</f>
        <v>17.11</v>
      </c>
    </row>
    <row r="27" spans="1:8">
      <c r="A27">
        <v>21</v>
      </c>
      <c r="B27" s="12">
        <f>VLOOKUP(A27,'[1]100m'!$A$7:$K$160,3,FALSE)</f>
        <v>21</v>
      </c>
      <c r="C27" s="12">
        <f>VLOOKUP(A27,'[1]100m'!$A$7:$K$160,5,FALSE)</f>
        <v>132</v>
      </c>
      <c r="D27" s="12" t="str">
        <f>VLOOKUP(A27,'[1]100m'!$A$7:$K$160,7,FALSE)</f>
        <v>Václav DIVOŠ</v>
      </c>
      <c r="E27" s="12" t="str">
        <f>VLOOKUP(A27,'[1]100m'!$A$7:$K$160,8,FALSE)</f>
        <v>Zbožnov</v>
      </c>
      <c r="F27" s="13">
        <f>VLOOKUP(A27,'[1]100m'!$A$7:$K$160,9,FALSE)</f>
        <v>17.420000000000002</v>
      </c>
      <c r="G27" s="13">
        <f>VLOOKUP(A27,'[1]100m'!$A$7:$K$160,10,FALSE)</f>
        <v>17.149999999999999</v>
      </c>
      <c r="H27" s="13">
        <f>VLOOKUP(A27,'[1]100m'!$A$7:$K$160,11,FALSE)</f>
        <v>17.149999999999999</v>
      </c>
    </row>
    <row r="28" spans="1:8">
      <c r="A28">
        <v>22</v>
      </c>
      <c r="B28" s="12">
        <f>VLOOKUP(A28,'[1]100m'!$A$7:$K$160,3,FALSE)</f>
        <v>22</v>
      </c>
      <c r="C28" s="12">
        <f>VLOOKUP(A28,'[1]100m'!$A$7:$K$160,5,FALSE)</f>
        <v>157</v>
      </c>
      <c r="D28" s="12" t="str">
        <f>VLOOKUP(A28,'[1]100m'!$A$7:$K$160,7,FALSE)</f>
        <v>Jakub ČERMÁK</v>
      </c>
      <c r="E28" s="12" t="str">
        <f>VLOOKUP(A28,'[1]100m'!$A$7:$K$160,8,FALSE)</f>
        <v>Líchovy</v>
      </c>
      <c r="F28" s="13">
        <f>VLOOKUP(A28,'[1]100m'!$A$7:$K$160,9,FALSE)</f>
        <v>17.850000000000001</v>
      </c>
      <c r="G28" s="13">
        <f>VLOOKUP(A28,'[1]100m'!$A$7:$K$160,10,FALSE)</f>
        <v>17.149999999999999</v>
      </c>
      <c r="H28" s="13">
        <f>VLOOKUP(A28,'[1]100m'!$A$7:$K$160,11,FALSE)</f>
        <v>17.149999999999999</v>
      </c>
    </row>
    <row r="29" spans="1:8">
      <c r="A29">
        <v>23</v>
      </c>
      <c r="B29" s="12">
        <f>VLOOKUP(A29,'[1]100m'!$A$7:$K$160,3,FALSE)</f>
        <v>23</v>
      </c>
      <c r="C29" s="12">
        <f>VLOOKUP(A29,'[1]100m'!$A$7:$K$160,5,FALSE)</f>
        <v>124</v>
      </c>
      <c r="D29" s="12" t="str">
        <f>VLOOKUP(A29,'[1]100m'!$A$7:$K$160,7,FALSE)</f>
        <v>Šimon KUDRNA</v>
      </c>
      <c r="E29" s="12" t="str">
        <f>VLOOKUP(A29,'[1]100m'!$A$7:$K$160,8,FALSE)</f>
        <v>Frýdek</v>
      </c>
      <c r="F29" s="13">
        <f>VLOOKUP(A29,'[1]100m'!$A$7:$K$160,9,FALSE)</f>
        <v>17.170000000000002</v>
      </c>
      <c r="G29" s="13">
        <f>VLOOKUP(A29,'[1]100m'!$A$7:$K$160,10,FALSE)</f>
        <v>99.99</v>
      </c>
      <c r="H29" s="13">
        <f>VLOOKUP(A29,'[1]100m'!$A$7:$K$160,11,FALSE)</f>
        <v>17.170000000000002</v>
      </c>
    </row>
    <row r="30" spans="1:8">
      <c r="A30">
        <v>24</v>
      </c>
      <c r="B30" s="12">
        <f>VLOOKUP(A30,'[1]100m'!$A$7:$K$160,3,FALSE)</f>
        <v>24</v>
      </c>
      <c r="C30" s="12">
        <f>VLOOKUP(A30,'[1]100m'!$A$7:$K$160,5,FALSE)</f>
        <v>174</v>
      </c>
      <c r="D30" s="12" t="str">
        <f>VLOOKUP(A30,'[1]100m'!$A$7:$K$160,7,FALSE)</f>
        <v>David SAMEK</v>
      </c>
      <c r="E30" s="12" t="str">
        <f>VLOOKUP(A30,'[1]100m'!$A$7:$K$160,8,FALSE)</f>
        <v>Velenka</v>
      </c>
      <c r="F30" s="13">
        <f>VLOOKUP(A30,'[1]100m'!$A$7:$K$160,9,FALSE)</f>
        <v>17.7</v>
      </c>
      <c r="G30" s="13">
        <f>VLOOKUP(A30,'[1]100m'!$A$7:$K$160,10,FALSE)</f>
        <v>17.190000000000001</v>
      </c>
      <c r="H30" s="13">
        <f>VLOOKUP(A30,'[1]100m'!$A$7:$K$160,11,FALSE)</f>
        <v>17.190000000000001</v>
      </c>
    </row>
    <row r="31" spans="1:8">
      <c r="A31">
        <v>25</v>
      </c>
      <c r="B31" s="12">
        <f>VLOOKUP(A31,'[1]100m'!$A$7:$K$160,3,FALSE)</f>
        <v>25</v>
      </c>
      <c r="C31" s="12">
        <f>VLOOKUP(A31,'[1]100m'!$A$7:$K$160,5,FALSE)</f>
        <v>112</v>
      </c>
      <c r="D31" s="12" t="str">
        <f>VLOOKUP(A31,'[1]100m'!$A$7:$K$160,7,FALSE)</f>
        <v>Vojtěch RŮŽIČKA</v>
      </c>
      <c r="E31" s="12" t="str">
        <f>VLOOKUP(A31,'[1]100m'!$A$7:$K$160,8,FALSE)</f>
        <v>Karlinky</v>
      </c>
      <c r="F31" s="13">
        <f>VLOOKUP(A31,'[1]100m'!$A$7:$K$160,9,FALSE)</f>
        <v>21.02</v>
      </c>
      <c r="G31" s="13">
        <f>VLOOKUP(A31,'[1]100m'!$A$7:$K$160,10,FALSE)</f>
        <v>17.21</v>
      </c>
      <c r="H31" s="13">
        <f>VLOOKUP(A31,'[1]100m'!$A$7:$K$160,11,FALSE)</f>
        <v>17.21</v>
      </c>
    </row>
    <row r="32" spans="1:8">
      <c r="A32">
        <v>26</v>
      </c>
      <c r="B32" s="12">
        <f>VLOOKUP(A32,'[1]100m'!$A$7:$K$160,3,FALSE)</f>
        <v>26</v>
      </c>
      <c r="C32" s="12">
        <f>VLOOKUP(A32,'[1]100m'!$A$7:$K$160,5,FALSE)</f>
        <v>123</v>
      </c>
      <c r="D32" s="12" t="str">
        <f>VLOOKUP(A32,'[1]100m'!$A$7:$K$160,7,FALSE)</f>
        <v>Viliam ŠTINČÍK</v>
      </c>
      <c r="E32" s="12" t="str">
        <f>VLOOKUP(A32,'[1]100m'!$A$7:$K$160,8,FALSE)</f>
        <v>Frýdek</v>
      </c>
      <c r="F32" s="13">
        <f>VLOOKUP(A32,'[1]100m'!$A$7:$K$160,9,FALSE)</f>
        <v>17.3</v>
      </c>
      <c r="G32" s="13">
        <f>VLOOKUP(A32,'[1]100m'!$A$7:$K$160,10,FALSE)</f>
        <v>99.99</v>
      </c>
      <c r="H32" s="13">
        <f>VLOOKUP(A32,'[1]100m'!$A$7:$K$160,11,FALSE)</f>
        <v>17.3</v>
      </c>
    </row>
    <row r="33" spans="1:8">
      <c r="A33">
        <v>27</v>
      </c>
      <c r="B33" s="12">
        <f>VLOOKUP(A33,'[1]100m'!$A$7:$K$160,3,FALSE)</f>
        <v>27</v>
      </c>
      <c r="C33" s="12">
        <f>VLOOKUP(A33,'[1]100m'!$A$7:$K$160,5,FALSE)</f>
        <v>151</v>
      </c>
      <c r="D33" s="12" t="str">
        <f>VLOOKUP(A33,'[1]100m'!$A$7:$K$160,7,FALSE)</f>
        <v>Radek MÍKA</v>
      </c>
      <c r="E33" s="12" t="str">
        <f>VLOOKUP(A33,'[1]100m'!$A$7:$K$160,8,FALSE)</f>
        <v>Líchovy</v>
      </c>
      <c r="F33" s="13">
        <f>VLOOKUP(A33,'[1]100m'!$A$7:$K$160,9,FALSE)</f>
        <v>17.96</v>
      </c>
      <c r="G33" s="13">
        <f>VLOOKUP(A33,'[1]100m'!$A$7:$K$160,10,FALSE)</f>
        <v>17.34</v>
      </c>
      <c r="H33" s="13">
        <f>VLOOKUP(A33,'[1]100m'!$A$7:$K$160,11,FALSE)</f>
        <v>17.34</v>
      </c>
    </row>
    <row r="34" spans="1:8">
      <c r="A34">
        <v>28</v>
      </c>
      <c r="B34" s="12">
        <f>VLOOKUP(A34,'[1]100m'!$A$7:$K$160,3,FALSE)</f>
        <v>28</v>
      </c>
      <c r="C34" s="12">
        <f>VLOOKUP(A34,'[1]100m'!$A$7:$K$160,5,FALSE)</f>
        <v>20</v>
      </c>
      <c r="D34" s="12" t="str">
        <f>VLOOKUP(A34,'[1]100m'!$A$7:$K$160,7,FALSE)</f>
        <v>Luboš TŮMA</v>
      </c>
      <c r="E34" s="12" t="str">
        <f>VLOOKUP(A34,'[1]100m'!$A$7:$K$160,8,FALSE)</f>
        <v>Dehtín</v>
      </c>
      <c r="F34" s="13">
        <f>VLOOKUP(A34,'[1]100m'!$A$7:$K$160,9,FALSE)</f>
        <v>17.38</v>
      </c>
      <c r="G34" s="13">
        <f>VLOOKUP(A34,'[1]100m'!$A$7:$K$160,10,FALSE)</f>
        <v>18.89</v>
      </c>
      <c r="H34" s="13">
        <f>VLOOKUP(A34,'[1]100m'!$A$7:$K$160,11,FALSE)</f>
        <v>17.38</v>
      </c>
    </row>
    <row r="35" spans="1:8">
      <c r="A35">
        <v>29</v>
      </c>
      <c r="B35" s="12">
        <f>VLOOKUP(A35,'[1]100m'!$A$7:$K$160,3,FALSE)</f>
        <v>29</v>
      </c>
      <c r="C35" s="12">
        <f>VLOOKUP(A35,'[1]100m'!$A$7:$K$160,5,FALSE)</f>
        <v>108</v>
      </c>
      <c r="D35" s="12" t="str">
        <f>VLOOKUP(A35,'[1]100m'!$A$7:$K$160,7,FALSE)</f>
        <v>Jan BISKUP</v>
      </c>
      <c r="E35" s="12" t="str">
        <f>VLOOKUP(A35,'[1]100m'!$A$7:$K$160,8,FALSE)</f>
        <v>Bludov</v>
      </c>
      <c r="F35" s="13">
        <f>VLOOKUP(A35,'[1]100m'!$A$7:$K$160,9,FALSE)</f>
        <v>17.399999999999999</v>
      </c>
      <c r="G35" s="13">
        <f>VLOOKUP(A35,'[1]100m'!$A$7:$K$160,10,FALSE)</f>
        <v>99.99</v>
      </c>
      <c r="H35" s="13">
        <f>VLOOKUP(A35,'[1]100m'!$A$7:$K$160,11,FALSE)</f>
        <v>17.399999999999999</v>
      </c>
    </row>
    <row r="36" spans="1:8">
      <c r="A36">
        <v>30</v>
      </c>
      <c r="B36" s="12">
        <f>VLOOKUP(A36,'[1]100m'!$A$7:$K$160,3,FALSE)</f>
        <v>29</v>
      </c>
      <c r="C36" s="12">
        <f>VLOOKUP(A36,'[1]100m'!$A$7:$K$160,5,FALSE)</f>
        <v>122</v>
      </c>
      <c r="D36" s="12" t="str">
        <f>VLOOKUP(A36,'[1]100m'!$A$7:$K$160,7,FALSE)</f>
        <v>Lukáš TABACH</v>
      </c>
      <c r="E36" s="12" t="str">
        <f>VLOOKUP(A36,'[1]100m'!$A$7:$K$160,8,FALSE)</f>
        <v>Frýdek</v>
      </c>
      <c r="F36" s="13">
        <f>VLOOKUP(A36,'[1]100m'!$A$7:$K$160,9,FALSE)</f>
        <v>99.99</v>
      </c>
      <c r="G36" s="13">
        <f>VLOOKUP(A36,'[1]100m'!$A$7:$K$160,10,FALSE)</f>
        <v>17.399999999999999</v>
      </c>
      <c r="H36" s="13">
        <f>VLOOKUP(A36,'[1]100m'!$A$7:$K$160,11,FALSE)</f>
        <v>17.399999999999999</v>
      </c>
    </row>
    <row r="37" spans="1:8">
      <c r="A37">
        <v>31</v>
      </c>
      <c r="B37" s="12">
        <f>VLOOKUP(A37,'[1]100m'!$A$7:$K$160,3,FALSE)</f>
        <v>31</v>
      </c>
      <c r="C37" s="12">
        <f>VLOOKUP(A37,'[1]100m'!$A$7:$K$160,5,FALSE)</f>
        <v>152</v>
      </c>
      <c r="D37" s="12" t="str">
        <f>VLOOKUP(A37,'[1]100m'!$A$7:$K$160,7,FALSE)</f>
        <v>Jaroslav ŘÍHA</v>
      </c>
      <c r="E37" s="12" t="str">
        <f>VLOOKUP(A37,'[1]100m'!$A$7:$K$160,8,FALSE)</f>
        <v>Líchovy</v>
      </c>
      <c r="F37" s="13">
        <f>VLOOKUP(A37,'[1]100m'!$A$7:$K$160,9,FALSE)</f>
        <v>17.97</v>
      </c>
      <c r="G37" s="13">
        <f>VLOOKUP(A37,'[1]100m'!$A$7:$K$160,10,FALSE)</f>
        <v>17.45</v>
      </c>
      <c r="H37" s="13">
        <f>VLOOKUP(A37,'[1]100m'!$A$7:$K$160,11,FALSE)</f>
        <v>17.45</v>
      </c>
    </row>
    <row r="38" spans="1:8">
      <c r="A38">
        <v>32</v>
      </c>
      <c r="B38" s="12">
        <f>VLOOKUP(A38,'[1]100m'!$A$7:$K$160,3,FALSE)</f>
        <v>32</v>
      </c>
      <c r="C38" s="12">
        <f>VLOOKUP(A38,'[1]100m'!$A$7:$K$160,5,FALSE)</f>
        <v>147</v>
      </c>
      <c r="D38" s="12" t="str">
        <f>VLOOKUP(A38,'[1]100m'!$A$7:$K$160,7,FALSE)</f>
        <v>Pavel SLOVÁK</v>
      </c>
      <c r="E38" s="12" t="str">
        <f>VLOOKUP(A38,'[1]100m'!$A$7:$K$160,8,FALSE)</f>
        <v>Tuř</v>
      </c>
      <c r="F38" s="13">
        <f>VLOOKUP(A38,'[1]100m'!$A$7:$K$160,9,FALSE)</f>
        <v>17.46</v>
      </c>
      <c r="G38" s="13">
        <f>VLOOKUP(A38,'[1]100m'!$A$7:$K$160,10,FALSE)</f>
        <v>32.03</v>
      </c>
      <c r="H38" s="13">
        <f>VLOOKUP(A38,'[1]100m'!$A$7:$K$160,11,FALSE)</f>
        <v>17.46</v>
      </c>
    </row>
    <row r="39" spans="1:8">
      <c r="A39">
        <v>33</v>
      </c>
      <c r="B39" s="12">
        <f>VLOOKUP(A39,'[1]100m'!$A$7:$K$160,3,FALSE)</f>
        <v>33</v>
      </c>
      <c r="C39" s="12">
        <f>VLOOKUP(A39,'[1]100m'!$A$7:$K$160,5,FALSE)</f>
        <v>18</v>
      </c>
      <c r="D39" s="12" t="str">
        <f>VLOOKUP(A39,'[1]100m'!$A$7:$K$160,7,FALSE)</f>
        <v>Dominik SOUKUP</v>
      </c>
      <c r="E39" s="12" t="str">
        <f>VLOOKUP(A39,'[1]100m'!$A$7:$K$160,8,FALSE)</f>
        <v>Dehtín</v>
      </c>
      <c r="F39" s="13">
        <f>VLOOKUP(A39,'[1]100m'!$A$7:$K$160,9,FALSE)</f>
        <v>20.02</v>
      </c>
      <c r="G39" s="13">
        <f>VLOOKUP(A39,'[1]100m'!$A$7:$K$160,10,FALSE)</f>
        <v>17.52</v>
      </c>
      <c r="H39" s="13">
        <f>VLOOKUP(A39,'[1]100m'!$A$7:$K$160,11,FALSE)</f>
        <v>17.52</v>
      </c>
    </row>
    <row r="40" spans="1:8">
      <c r="A40">
        <v>34</v>
      </c>
      <c r="B40" s="12">
        <f>VLOOKUP(A40,'[1]100m'!$A$7:$K$160,3,FALSE)</f>
        <v>34</v>
      </c>
      <c r="C40" s="12">
        <f>VLOOKUP(A40,'[1]100m'!$A$7:$K$160,5,FALSE)</f>
        <v>170</v>
      </c>
      <c r="D40" s="12" t="str">
        <f>VLOOKUP(A40,'[1]100m'!$A$7:$K$160,7,FALSE)</f>
        <v>Jan KUNEŠ</v>
      </c>
      <c r="E40" s="12" t="str">
        <f>VLOOKUP(A40,'[1]100m'!$A$7:$K$160,8,FALSE)</f>
        <v>Dalovy</v>
      </c>
      <c r="F40" s="13">
        <f>VLOOKUP(A40,'[1]100m'!$A$7:$K$160,9,FALSE)</f>
        <v>18.7</v>
      </c>
      <c r="G40" s="13">
        <f>VLOOKUP(A40,'[1]100m'!$A$7:$K$160,10,FALSE)</f>
        <v>17.53</v>
      </c>
      <c r="H40" s="13">
        <f>VLOOKUP(A40,'[1]100m'!$A$7:$K$160,11,FALSE)</f>
        <v>17.53</v>
      </c>
    </row>
    <row r="41" spans="1:8">
      <c r="A41">
        <v>35</v>
      </c>
      <c r="B41" s="12">
        <f>VLOOKUP(A41,'[1]100m'!$A$7:$K$160,3,FALSE)</f>
        <v>35</v>
      </c>
      <c r="C41" s="12">
        <f>VLOOKUP(A41,'[1]100m'!$A$7:$K$160,5,FALSE)</f>
        <v>143</v>
      </c>
      <c r="D41" s="12" t="str">
        <f>VLOOKUP(A41,'[1]100m'!$A$7:$K$160,7,FALSE)</f>
        <v>Jakub POSPÍŠIL</v>
      </c>
      <c r="E41" s="12" t="str">
        <f>VLOOKUP(A41,'[1]100m'!$A$7:$K$160,8,FALSE)</f>
        <v>Tuř</v>
      </c>
      <c r="F41" s="13">
        <f>VLOOKUP(A41,'[1]100m'!$A$7:$K$160,9,FALSE)</f>
        <v>18.43</v>
      </c>
      <c r="G41" s="13">
        <f>VLOOKUP(A41,'[1]100m'!$A$7:$K$160,10,FALSE)</f>
        <v>17.54</v>
      </c>
      <c r="H41" s="13">
        <f>VLOOKUP(A41,'[1]100m'!$A$7:$K$160,11,FALSE)</f>
        <v>17.54</v>
      </c>
    </row>
    <row r="42" spans="1:8">
      <c r="A42">
        <v>36</v>
      </c>
      <c r="B42" s="12">
        <f>VLOOKUP(A42,'[1]100m'!$A$7:$K$160,3,FALSE)</f>
        <v>36</v>
      </c>
      <c r="C42" s="12">
        <f>VLOOKUP(A42,'[1]100m'!$A$7:$K$160,5,FALSE)</f>
        <v>127</v>
      </c>
      <c r="D42" s="12" t="str">
        <f>VLOOKUP(A42,'[1]100m'!$A$7:$K$160,7,FALSE)</f>
        <v>Jan VYVIAL</v>
      </c>
      <c r="E42" s="12" t="str">
        <f>VLOOKUP(A42,'[1]100m'!$A$7:$K$160,8,FALSE)</f>
        <v>Frýdek</v>
      </c>
      <c r="F42" s="13">
        <f>VLOOKUP(A42,'[1]100m'!$A$7:$K$160,9,FALSE)</f>
        <v>19.309999999999999</v>
      </c>
      <c r="G42" s="13">
        <f>VLOOKUP(A42,'[1]100m'!$A$7:$K$160,10,FALSE)</f>
        <v>17.54</v>
      </c>
      <c r="H42" s="13">
        <f>VLOOKUP(A42,'[1]100m'!$A$7:$K$160,11,FALSE)</f>
        <v>17.54</v>
      </c>
    </row>
    <row r="43" spans="1:8">
      <c r="A43">
        <v>37</v>
      </c>
      <c r="B43" s="12">
        <f>VLOOKUP(A43,'[1]100m'!$A$7:$K$160,3,FALSE)</f>
        <v>37</v>
      </c>
      <c r="C43" s="12">
        <f>VLOOKUP(A43,'[1]100m'!$A$7:$K$160,5,FALSE)</f>
        <v>172</v>
      </c>
      <c r="D43" s="12" t="str">
        <f>VLOOKUP(A43,'[1]100m'!$A$7:$K$160,7,FALSE)</f>
        <v>Richard SVAČINA</v>
      </c>
      <c r="E43" s="12" t="str">
        <f>VLOOKUP(A43,'[1]100m'!$A$7:$K$160,8,FALSE)</f>
        <v>Michálkovice</v>
      </c>
      <c r="F43" s="13">
        <f>VLOOKUP(A43,'[1]100m'!$A$7:$K$160,9,FALSE)</f>
        <v>17.600000000000001</v>
      </c>
      <c r="G43" s="13">
        <f>VLOOKUP(A43,'[1]100m'!$A$7:$K$160,10,FALSE)</f>
        <v>99.99</v>
      </c>
      <c r="H43" s="13">
        <f>VLOOKUP(A43,'[1]100m'!$A$7:$K$160,11,FALSE)</f>
        <v>17.600000000000001</v>
      </c>
    </row>
    <row r="44" spans="1:8">
      <c r="A44">
        <v>38</v>
      </c>
      <c r="B44" s="12">
        <f>VLOOKUP(A44,'[1]100m'!$A$7:$K$160,3,FALSE)</f>
        <v>38</v>
      </c>
      <c r="C44" s="12">
        <f>VLOOKUP(A44,'[1]100m'!$A$7:$K$160,5,FALSE)</f>
        <v>41</v>
      </c>
      <c r="D44" s="12" t="str">
        <f>VLOOKUP(A44,'[1]100m'!$A$7:$K$160,7,FALSE)</f>
        <v>Lukáš TEJNOR</v>
      </c>
      <c r="E44" s="12" t="str">
        <f>VLOOKUP(A44,'[1]100m'!$A$7:$K$160,8,FALSE)</f>
        <v>Pikov</v>
      </c>
      <c r="F44" s="13">
        <f>VLOOKUP(A44,'[1]100m'!$A$7:$K$160,9,FALSE)</f>
        <v>17.62</v>
      </c>
      <c r="G44" s="13">
        <f>VLOOKUP(A44,'[1]100m'!$A$7:$K$160,10,FALSE)</f>
        <v>99.99</v>
      </c>
      <c r="H44" s="13">
        <f>VLOOKUP(A44,'[1]100m'!$A$7:$K$160,11,FALSE)</f>
        <v>17.62</v>
      </c>
    </row>
    <row r="45" spans="1:8">
      <c r="A45">
        <v>39</v>
      </c>
      <c r="B45" s="12">
        <f>VLOOKUP(A45,'[1]100m'!$A$7:$K$160,3,FALSE)</f>
        <v>39</v>
      </c>
      <c r="C45" s="12">
        <f>VLOOKUP(A45,'[1]100m'!$A$7:$K$160,5,FALSE)</f>
        <v>73</v>
      </c>
      <c r="D45" s="12" t="str">
        <f>VLOOKUP(A45,'[1]100m'!$A$7:$K$160,7,FALSE)</f>
        <v>Tomáš SKALKA</v>
      </c>
      <c r="E45" s="12" t="str">
        <f>VLOOKUP(A45,'[1]100m'!$A$7:$K$160,8,FALSE)</f>
        <v>Juřinka</v>
      </c>
      <c r="F45" s="13">
        <f>VLOOKUP(A45,'[1]100m'!$A$7:$K$160,9,FALSE)</f>
        <v>17.93</v>
      </c>
      <c r="G45" s="13">
        <f>VLOOKUP(A45,'[1]100m'!$A$7:$K$160,10,FALSE)</f>
        <v>17.64</v>
      </c>
      <c r="H45" s="13">
        <f>VLOOKUP(A45,'[1]100m'!$A$7:$K$160,11,FALSE)</f>
        <v>17.64</v>
      </c>
    </row>
    <row r="46" spans="1:8">
      <c r="A46">
        <v>40</v>
      </c>
      <c r="B46" s="12">
        <f>VLOOKUP(A46,'[1]100m'!$A$7:$K$160,3,FALSE)</f>
        <v>40</v>
      </c>
      <c r="C46" s="12">
        <f>VLOOKUP(A46,'[1]100m'!$A$7:$K$160,5,FALSE)</f>
        <v>87</v>
      </c>
      <c r="D46" s="12" t="str">
        <f>VLOOKUP(A46,'[1]100m'!$A$7:$K$160,7,FALSE)</f>
        <v>Tomáš URBÁNEK</v>
      </c>
      <c r="E46" s="12" t="str">
        <f>VLOOKUP(A46,'[1]100m'!$A$7:$K$160,8,FALSE)</f>
        <v>Mistřín</v>
      </c>
      <c r="F46" s="13">
        <f>VLOOKUP(A46,'[1]100m'!$A$7:$K$160,9,FALSE)</f>
        <v>17.66</v>
      </c>
      <c r="G46" s="13">
        <f>VLOOKUP(A46,'[1]100m'!$A$7:$K$160,10,FALSE)</f>
        <v>99.99</v>
      </c>
      <c r="H46" s="13">
        <f>VLOOKUP(A46,'[1]100m'!$A$7:$K$160,11,FALSE)</f>
        <v>17.66</v>
      </c>
    </row>
    <row r="47" spans="1:8">
      <c r="A47">
        <v>41</v>
      </c>
      <c r="B47" s="12">
        <f>VLOOKUP(A47,'[1]100m'!$A$7:$K$160,3,FALSE)</f>
        <v>41</v>
      </c>
      <c r="C47" s="12">
        <f>VLOOKUP(A47,'[1]100m'!$A$7:$K$160,5,FALSE)</f>
        <v>55</v>
      </c>
      <c r="D47" s="12" t="str">
        <f>VLOOKUP(A47,'[1]100m'!$A$7:$K$160,7,FALSE)</f>
        <v>Marek VÁŇA</v>
      </c>
      <c r="E47" s="12" t="str">
        <f>VLOOKUP(A47,'[1]100m'!$A$7:$K$160,8,FALSE)</f>
        <v>Otročín</v>
      </c>
      <c r="F47" s="13">
        <f>VLOOKUP(A47,'[1]100m'!$A$7:$K$160,9,FALSE)</f>
        <v>17.760000000000002</v>
      </c>
      <c r="G47" s="13">
        <f>VLOOKUP(A47,'[1]100m'!$A$7:$K$160,10,FALSE)</f>
        <v>99.99</v>
      </c>
      <c r="H47" s="13">
        <f>VLOOKUP(A47,'[1]100m'!$A$7:$K$160,11,FALSE)</f>
        <v>17.760000000000002</v>
      </c>
    </row>
    <row r="48" spans="1:8">
      <c r="A48">
        <v>42</v>
      </c>
      <c r="B48" s="12">
        <f>VLOOKUP(A48,'[1]100m'!$A$7:$K$160,3,FALSE)</f>
        <v>42</v>
      </c>
      <c r="C48" s="12">
        <f>VLOOKUP(A48,'[1]100m'!$A$7:$K$160,5,FALSE)</f>
        <v>158</v>
      </c>
      <c r="D48" s="12" t="str">
        <f>VLOOKUP(A48,'[1]100m'!$A$7:$K$160,7,FALSE)</f>
        <v>Filip PRINZ</v>
      </c>
      <c r="E48" s="12" t="str">
        <f>VLOOKUP(A48,'[1]100m'!$A$7:$K$160,8,FALSE)</f>
        <v>Líchovy</v>
      </c>
      <c r="F48" s="13">
        <f>VLOOKUP(A48,'[1]100m'!$A$7:$K$160,9,FALSE)</f>
        <v>18.55</v>
      </c>
      <c r="G48" s="13">
        <f>VLOOKUP(A48,'[1]100m'!$A$7:$K$160,10,FALSE)</f>
        <v>17.78</v>
      </c>
      <c r="H48" s="13">
        <f>VLOOKUP(A48,'[1]100m'!$A$7:$K$160,11,FALSE)</f>
        <v>17.78</v>
      </c>
    </row>
    <row r="49" spans="1:8">
      <c r="A49">
        <v>43</v>
      </c>
      <c r="B49" s="12">
        <f>VLOOKUP(A49,'[1]100m'!$A$7:$K$160,3,FALSE)</f>
        <v>43</v>
      </c>
      <c r="C49" s="12">
        <f>VLOOKUP(A49,'[1]100m'!$A$7:$K$160,5,FALSE)</f>
        <v>125</v>
      </c>
      <c r="D49" s="12" t="str">
        <f>VLOOKUP(A49,'[1]100m'!$A$7:$K$160,7,FALSE)</f>
        <v>Vladimír DUŽÍK</v>
      </c>
      <c r="E49" s="12" t="str">
        <f>VLOOKUP(A49,'[1]100m'!$A$7:$K$160,8,FALSE)</f>
        <v>Frýdek</v>
      </c>
      <c r="F49" s="13">
        <f>VLOOKUP(A49,'[1]100m'!$A$7:$K$160,9,FALSE)</f>
        <v>19.170000000000002</v>
      </c>
      <c r="G49" s="13">
        <f>VLOOKUP(A49,'[1]100m'!$A$7:$K$160,10,FALSE)</f>
        <v>17.8</v>
      </c>
      <c r="H49" s="13">
        <f>VLOOKUP(A49,'[1]100m'!$A$7:$K$160,11,FALSE)</f>
        <v>17.8</v>
      </c>
    </row>
    <row r="50" spans="1:8">
      <c r="A50">
        <v>44</v>
      </c>
      <c r="B50" s="12">
        <f>VLOOKUP(A50,'[1]100m'!$A$7:$K$160,3,FALSE)</f>
        <v>44</v>
      </c>
      <c r="C50" s="12">
        <f>VLOOKUP(A50,'[1]100m'!$A$7:$K$160,5,FALSE)</f>
        <v>96</v>
      </c>
      <c r="D50" s="12" t="str">
        <f>VLOOKUP(A50,'[1]100m'!$A$7:$K$160,7,FALSE)</f>
        <v>Jakub PROCHÁZKA</v>
      </c>
      <c r="E50" s="12" t="str">
        <f>VLOOKUP(A50,'[1]100m'!$A$7:$K$160,8,FALSE)</f>
        <v>Příštpo</v>
      </c>
      <c r="F50" s="13">
        <f>VLOOKUP(A50,'[1]100m'!$A$7:$K$160,9,FALSE)</f>
        <v>18.02</v>
      </c>
      <c r="G50" s="13">
        <f>VLOOKUP(A50,'[1]100m'!$A$7:$K$160,10,FALSE)</f>
        <v>17.809999999999999</v>
      </c>
      <c r="H50" s="13">
        <f>VLOOKUP(A50,'[1]100m'!$A$7:$K$160,11,FALSE)</f>
        <v>17.809999999999999</v>
      </c>
    </row>
    <row r="51" spans="1:8">
      <c r="A51">
        <v>45</v>
      </c>
      <c r="B51" s="12">
        <f>VLOOKUP(A51,'[1]100m'!$A$7:$K$160,3,FALSE)</f>
        <v>45</v>
      </c>
      <c r="C51" s="12">
        <f>VLOOKUP(A51,'[1]100m'!$A$7:$K$160,5,FALSE)</f>
        <v>86</v>
      </c>
      <c r="D51" s="12" t="str">
        <f>VLOOKUP(A51,'[1]100m'!$A$7:$K$160,7,FALSE)</f>
        <v>Martin GRUBER</v>
      </c>
      <c r="E51" s="12" t="str">
        <f>VLOOKUP(A51,'[1]100m'!$A$7:$K$160,8,FALSE)</f>
        <v>Mistřín</v>
      </c>
      <c r="F51" s="13">
        <f>VLOOKUP(A51,'[1]100m'!$A$7:$K$160,9,FALSE)</f>
        <v>17.809999999999999</v>
      </c>
      <c r="G51" s="13">
        <f>VLOOKUP(A51,'[1]100m'!$A$7:$K$160,10,FALSE)</f>
        <v>23.15</v>
      </c>
      <c r="H51" s="13">
        <f>VLOOKUP(A51,'[1]100m'!$A$7:$K$160,11,FALSE)</f>
        <v>17.809999999999999</v>
      </c>
    </row>
    <row r="52" spans="1:8">
      <c r="A52">
        <v>46</v>
      </c>
      <c r="B52" s="12">
        <f>VLOOKUP(A52,'[1]100m'!$A$7:$K$160,3,FALSE)</f>
        <v>46</v>
      </c>
      <c r="C52" s="12">
        <f>VLOOKUP(A52,'[1]100m'!$A$7:$K$160,5,FALSE)</f>
        <v>74</v>
      </c>
      <c r="D52" s="12" t="str">
        <f>VLOOKUP(A52,'[1]100m'!$A$7:$K$160,7,FALSE)</f>
        <v>Libor BURDA</v>
      </c>
      <c r="E52" s="12" t="str">
        <f>VLOOKUP(A52,'[1]100m'!$A$7:$K$160,8,FALSE)</f>
        <v>Juřinka</v>
      </c>
      <c r="F52" s="13">
        <f>VLOOKUP(A52,'[1]100m'!$A$7:$K$160,9,FALSE)</f>
        <v>18.37</v>
      </c>
      <c r="G52" s="13">
        <f>VLOOKUP(A52,'[1]100m'!$A$7:$K$160,10,FALSE)</f>
        <v>17.82</v>
      </c>
      <c r="H52" s="13">
        <f>VLOOKUP(A52,'[1]100m'!$A$7:$K$160,11,FALSE)</f>
        <v>17.82</v>
      </c>
    </row>
    <row r="53" spans="1:8">
      <c r="A53">
        <v>47</v>
      </c>
      <c r="B53" s="12">
        <f>VLOOKUP(A53,'[1]100m'!$A$7:$K$160,3,FALSE)</f>
        <v>47</v>
      </c>
      <c r="C53" s="12">
        <f>VLOOKUP(A53,'[1]100m'!$A$7:$K$160,5,FALSE)</f>
        <v>88</v>
      </c>
      <c r="D53" s="12" t="str">
        <f>VLOOKUP(A53,'[1]100m'!$A$7:$K$160,7,FALSE)</f>
        <v>Vojtěch MARADA</v>
      </c>
      <c r="E53" s="12" t="str">
        <f>VLOOKUP(A53,'[1]100m'!$A$7:$K$160,8,FALSE)</f>
        <v>Mistřín</v>
      </c>
      <c r="F53" s="13">
        <f>VLOOKUP(A53,'[1]100m'!$A$7:$K$160,9,FALSE)</f>
        <v>19.46</v>
      </c>
      <c r="G53" s="13">
        <f>VLOOKUP(A53,'[1]100m'!$A$7:$K$160,10,FALSE)</f>
        <v>17.829999999999998</v>
      </c>
      <c r="H53" s="13">
        <f>VLOOKUP(A53,'[1]100m'!$A$7:$K$160,11,FALSE)</f>
        <v>17.829999999999998</v>
      </c>
    </row>
    <row r="54" spans="1:8">
      <c r="A54">
        <v>48</v>
      </c>
      <c r="B54" s="12">
        <f>VLOOKUP(A54,'[1]100m'!$A$7:$K$160,3,FALSE)</f>
        <v>48</v>
      </c>
      <c r="C54" s="12">
        <f>VLOOKUP(A54,'[1]100m'!$A$7:$K$160,5,FALSE)</f>
        <v>155</v>
      </c>
      <c r="D54" s="12" t="str">
        <f>VLOOKUP(A54,'[1]100m'!$A$7:$K$160,7,FALSE)</f>
        <v>Tomáš FIALA</v>
      </c>
      <c r="E54" s="12" t="str">
        <f>VLOOKUP(A54,'[1]100m'!$A$7:$K$160,8,FALSE)</f>
        <v>Líchovy</v>
      </c>
      <c r="F54" s="13">
        <f>VLOOKUP(A54,'[1]100m'!$A$7:$K$160,9,FALSE)</f>
        <v>17.940000000000001</v>
      </c>
      <c r="G54" s="13">
        <f>VLOOKUP(A54,'[1]100m'!$A$7:$K$160,10,FALSE)</f>
        <v>17.87</v>
      </c>
      <c r="H54" s="13">
        <f>VLOOKUP(A54,'[1]100m'!$A$7:$K$160,11,FALSE)</f>
        <v>17.87</v>
      </c>
    </row>
    <row r="55" spans="1:8">
      <c r="A55">
        <v>49</v>
      </c>
      <c r="B55" s="12">
        <f>VLOOKUP(A55,'[1]100m'!$A$7:$K$160,3,FALSE)</f>
        <v>49</v>
      </c>
      <c r="C55" s="12">
        <f>VLOOKUP(A55,'[1]100m'!$A$7:$K$160,5,FALSE)</f>
        <v>13</v>
      </c>
      <c r="D55" s="12" t="str">
        <f>VLOOKUP(A55,'[1]100m'!$A$7:$K$160,7,FALSE)</f>
        <v>Pavel SLOUP</v>
      </c>
      <c r="E55" s="12" t="str">
        <f>VLOOKUP(A55,'[1]100m'!$A$7:$K$160,8,FALSE)</f>
        <v>Dehtín</v>
      </c>
      <c r="F55" s="13">
        <f>VLOOKUP(A55,'[1]100m'!$A$7:$K$160,9,FALSE)</f>
        <v>17.93</v>
      </c>
      <c r="G55" s="13">
        <f>VLOOKUP(A55,'[1]100m'!$A$7:$K$160,10,FALSE)</f>
        <v>99.99</v>
      </c>
      <c r="H55" s="13">
        <f>VLOOKUP(A55,'[1]100m'!$A$7:$K$160,11,FALSE)</f>
        <v>17.93</v>
      </c>
    </row>
    <row r="56" spans="1:8">
      <c r="A56">
        <v>50</v>
      </c>
      <c r="B56" s="12">
        <f>VLOOKUP(A56,'[1]100m'!$A$7:$K$160,3,FALSE)</f>
        <v>50</v>
      </c>
      <c r="C56" s="12">
        <f>VLOOKUP(A56,'[1]100m'!$A$7:$K$160,5,FALSE)</f>
        <v>134</v>
      </c>
      <c r="D56" s="12" t="str">
        <f>VLOOKUP(A56,'[1]100m'!$A$7:$K$160,7,FALSE)</f>
        <v>Jan MLEJNEK</v>
      </c>
      <c r="E56" s="12" t="str">
        <f>VLOOKUP(A56,'[1]100m'!$A$7:$K$160,8,FALSE)</f>
        <v>Zbožnov</v>
      </c>
      <c r="F56" s="13">
        <f>VLOOKUP(A56,'[1]100m'!$A$7:$K$160,9,FALSE)</f>
        <v>18.309999999999999</v>
      </c>
      <c r="G56" s="13">
        <f>VLOOKUP(A56,'[1]100m'!$A$7:$K$160,10,FALSE)</f>
        <v>17.940000000000001</v>
      </c>
      <c r="H56" s="13">
        <f>VLOOKUP(A56,'[1]100m'!$A$7:$K$160,11,FALSE)</f>
        <v>17.940000000000001</v>
      </c>
    </row>
    <row r="57" spans="1:8">
      <c r="A57">
        <v>51</v>
      </c>
      <c r="B57" s="12">
        <f>VLOOKUP(A57,'[1]100m'!$A$7:$K$160,3,FALSE)</f>
        <v>51</v>
      </c>
      <c r="C57" s="12">
        <f>VLOOKUP(A57,'[1]100m'!$A$7:$K$160,5,FALSE)</f>
        <v>19</v>
      </c>
      <c r="D57" s="12" t="str">
        <f>VLOOKUP(A57,'[1]100m'!$A$7:$K$160,7,FALSE)</f>
        <v>Jan KOLÁŘ</v>
      </c>
      <c r="E57" s="12" t="str">
        <f>VLOOKUP(A57,'[1]100m'!$A$7:$K$160,8,FALSE)</f>
        <v>Dehtín</v>
      </c>
      <c r="F57" s="13">
        <f>VLOOKUP(A57,'[1]100m'!$A$7:$K$160,9,FALSE)</f>
        <v>18.059999999999999</v>
      </c>
      <c r="G57" s="13">
        <f>VLOOKUP(A57,'[1]100m'!$A$7:$K$160,10,FALSE)</f>
        <v>17.96</v>
      </c>
      <c r="H57" s="13">
        <f>VLOOKUP(A57,'[1]100m'!$A$7:$K$160,11,FALSE)</f>
        <v>17.96</v>
      </c>
    </row>
    <row r="58" spans="1:8">
      <c r="A58">
        <v>52</v>
      </c>
      <c r="B58" s="12">
        <f>VLOOKUP(A58,'[1]100m'!$A$7:$K$160,3,FALSE)</f>
        <v>52</v>
      </c>
      <c r="C58" s="12">
        <f>VLOOKUP(A58,'[1]100m'!$A$7:$K$160,5,FALSE)</f>
        <v>94</v>
      </c>
      <c r="D58" s="12" t="str">
        <f>VLOOKUP(A58,'[1]100m'!$A$7:$K$160,7,FALSE)</f>
        <v>Radek NECHVÁTAL</v>
      </c>
      <c r="E58" s="12" t="str">
        <f>VLOOKUP(A58,'[1]100m'!$A$7:$K$160,8,FALSE)</f>
        <v>Příštpo</v>
      </c>
      <c r="F58" s="13">
        <f>VLOOKUP(A58,'[1]100m'!$A$7:$K$160,9,FALSE)</f>
        <v>99.99</v>
      </c>
      <c r="G58" s="13">
        <f>VLOOKUP(A58,'[1]100m'!$A$7:$K$160,10,FALSE)</f>
        <v>18.010000000000002</v>
      </c>
      <c r="H58" s="13">
        <f>VLOOKUP(A58,'[1]100m'!$A$7:$K$160,11,FALSE)</f>
        <v>18.010000000000002</v>
      </c>
    </row>
    <row r="59" spans="1:8">
      <c r="A59">
        <v>53</v>
      </c>
      <c r="B59" s="12">
        <f>VLOOKUP(A59,'[1]100m'!$A$7:$K$160,3,FALSE)</f>
        <v>53</v>
      </c>
      <c r="C59" s="12">
        <f>VLOOKUP(A59,'[1]100m'!$A$7:$K$160,5,FALSE)</f>
        <v>149</v>
      </c>
      <c r="D59" s="12" t="str">
        <f>VLOOKUP(A59,'[1]100m'!$A$7:$K$160,7,FALSE)</f>
        <v>Michal GIERLOWSKI</v>
      </c>
      <c r="E59" s="12" t="str">
        <f>VLOOKUP(A59,'[1]100m'!$A$7:$K$160,8,FALSE)</f>
        <v>Tuř</v>
      </c>
      <c r="F59" s="13">
        <f>VLOOKUP(A59,'[1]100m'!$A$7:$K$160,9,FALSE)</f>
        <v>18.04</v>
      </c>
      <c r="G59" s="13">
        <f>VLOOKUP(A59,'[1]100m'!$A$7:$K$160,10,FALSE)</f>
        <v>99.99</v>
      </c>
      <c r="H59" s="13">
        <f>VLOOKUP(A59,'[1]100m'!$A$7:$K$160,11,FALSE)</f>
        <v>18.04</v>
      </c>
    </row>
    <row r="60" spans="1:8">
      <c r="A60">
        <v>54</v>
      </c>
      <c r="B60" s="12">
        <f>VLOOKUP(A60,'[1]100m'!$A$7:$K$160,3,FALSE)</f>
        <v>54</v>
      </c>
      <c r="C60" s="12">
        <f>VLOOKUP(A60,'[1]100m'!$A$7:$K$160,5,FALSE)</f>
        <v>175</v>
      </c>
      <c r="D60" s="12" t="str">
        <f>VLOOKUP(A60,'[1]100m'!$A$7:$K$160,7,FALSE)</f>
        <v>Lukáš KROUPA</v>
      </c>
      <c r="E60" s="12" t="str">
        <f>VLOOKUP(A60,'[1]100m'!$A$7:$K$160,8,FALSE)</f>
        <v>Kvasiny 3</v>
      </c>
      <c r="F60" s="13">
        <f>VLOOKUP(A60,'[1]100m'!$A$7:$K$160,9,FALSE)</f>
        <v>18.07</v>
      </c>
      <c r="G60" s="13">
        <f>VLOOKUP(A60,'[1]100m'!$A$7:$K$160,10,FALSE)</f>
        <v>99.99</v>
      </c>
      <c r="H60" s="13">
        <f>VLOOKUP(A60,'[1]100m'!$A$7:$K$160,11,FALSE)</f>
        <v>18.07</v>
      </c>
    </row>
    <row r="61" spans="1:8">
      <c r="A61">
        <v>55</v>
      </c>
      <c r="B61" s="12">
        <f>VLOOKUP(A61,'[1]100m'!$A$7:$K$160,3,FALSE)</f>
        <v>55</v>
      </c>
      <c r="C61" s="12">
        <f>VLOOKUP(A61,'[1]100m'!$A$7:$K$160,5,FALSE)</f>
        <v>128</v>
      </c>
      <c r="D61" s="12" t="str">
        <f>VLOOKUP(A61,'[1]100m'!$A$7:$K$160,7,FALSE)</f>
        <v>Roman ŠTĚPÁN</v>
      </c>
      <c r="E61" s="12" t="str">
        <f>VLOOKUP(A61,'[1]100m'!$A$7:$K$160,8,FALSE)</f>
        <v>Frýdek</v>
      </c>
      <c r="F61" s="13">
        <f>VLOOKUP(A61,'[1]100m'!$A$7:$K$160,9,FALSE)</f>
        <v>21.03</v>
      </c>
      <c r="G61" s="13">
        <f>VLOOKUP(A61,'[1]100m'!$A$7:$K$160,10,FALSE)</f>
        <v>18.079999999999998</v>
      </c>
      <c r="H61" s="13">
        <f>VLOOKUP(A61,'[1]100m'!$A$7:$K$160,11,FALSE)</f>
        <v>18.079999999999998</v>
      </c>
    </row>
    <row r="62" spans="1:8">
      <c r="A62">
        <v>56</v>
      </c>
      <c r="B62" s="12">
        <f>VLOOKUP(A62,'[1]100m'!$A$7:$K$160,3,FALSE)</f>
        <v>56</v>
      </c>
      <c r="C62" s="12">
        <f>VLOOKUP(A62,'[1]100m'!$A$7:$K$160,5,FALSE)</f>
        <v>165</v>
      </c>
      <c r="D62" s="12" t="str">
        <f>VLOOKUP(A62,'[1]100m'!$A$7:$K$160,7,FALSE)</f>
        <v>David NESVORNÝ</v>
      </c>
      <c r="E62" s="12" t="str">
        <f>VLOOKUP(A62,'[1]100m'!$A$7:$K$160,8,FALSE)</f>
        <v>Dalovy</v>
      </c>
      <c r="F62" s="13">
        <f>VLOOKUP(A62,'[1]100m'!$A$7:$K$160,9,FALSE)</f>
        <v>18.329999999999998</v>
      </c>
      <c r="G62" s="13">
        <f>VLOOKUP(A62,'[1]100m'!$A$7:$K$160,10,FALSE)</f>
        <v>18.09</v>
      </c>
      <c r="H62" s="13">
        <f>VLOOKUP(A62,'[1]100m'!$A$7:$K$160,11,FALSE)</f>
        <v>18.09</v>
      </c>
    </row>
    <row r="63" spans="1:8">
      <c r="A63">
        <v>57</v>
      </c>
      <c r="B63" s="12">
        <f>VLOOKUP(A63,'[1]100m'!$A$7:$K$160,3,FALSE)</f>
        <v>57</v>
      </c>
      <c r="C63" s="12">
        <f>VLOOKUP(A63,'[1]100m'!$A$7:$K$160,5,FALSE)</f>
        <v>102</v>
      </c>
      <c r="D63" s="12" t="str">
        <f>VLOOKUP(A63,'[1]100m'!$A$7:$K$160,7,FALSE)</f>
        <v>Jiří VÉNOS</v>
      </c>
      <c r="E63" s="12" t="str">
        <f>VLOOKUP(A63,'[1]100m'!$A$7:$K$160,8,FALSE)</f>
        <v>Bludov</v>
      </c>
      <c r="F63" s="13">
        <f>VLOOKUP(A63,'[1]100m'!$A$7:$K$160,9,FALSE)</f>
        <v>18.71</v>
      </c>
      <c r="G63" s="13">
        <f>VLOOKUP(A63,'[1]100m'!$A$7:$K$160,10,FALSE)</f>
        <v>18.16</v>
      </c>
      <c r="H63" s="13">
        <f>VLOOKUP(A63,'[1]100m'!$A$7:$K$160,11,FALSE)</f>
        <v>18.16</v>
      </c>
    </row>
    <row r="64" spans="1:8">
      <c r="A64">
        <v>58</v>
      </c>
      <c r="B64" s="12">
        <f>VLOOKUP(A64,'[1]100m'!$A$7:$K$160,3,FALSE)</f>
        <v>58</v>
      </c>
      <c r="C64" s="12">
        <f>VLOOKUP(A64,'[1]100m'!$A$7:$K$160,5,FALSE)</f>
        <v>133</v>
      </c>
      <c r="D64" s="12" t="str">
        <f>VLOOKUP(A64,'[1]100m'!$A$7:$K$160,7,FALSE)</f>
        <v>Jaromír LIDMILA</v>
      </c>
      <c r="E64" s="12" t="str">
        <f>VLOOKUP(A64,'[1]100m'!$A$7:$K$160,8,FALSE)</f>
        <v>Zbožnov</v>
      </c>
      <c r="F64" s="13">
        <f>VLOOKUP(A64,'[1]100m'!$A$7:$K$160,9,FALSE)</f>
        <v>18.170000000000002</v>
      </c>
      <c r="G64" s="13">
        <f>VLOOKUP(A64,'[1]100m'!$A$7:$K$160,10,FALSE)</f>
        <v>99.99</v>
      </c>
      <c r="H64" s="13">
        <f>VLOOKUP(A64,'[1]100m'!$A$7:$K$160,11,FALSE)</f>
        <v>18.170000000000002</v>
      </c>
    </row>
    <row r="65" spans="1:8">
      <c r="A65">
        <v>59</v>
      </c>
      <c r="B65" s="12">
        <f>VLOOKUP(A65,'[1]100m'!$A$7:$K$160,3,FALSE)</f>
        <v>59</v>
      </c>
      <c r="C65" s="12">
        <f>VLOOKUP(A65,'[1]100m'!$A$7:$K$160,5,FALSE)</f>
        <v>137</v>
      </c>
      <c r="D65" s="12" t="str">
        <f>VLOOKUP(A65,'[1]100m'!$A$7:$K$160,7,FALSE)</f>
        <v>Pavel TRUNEC</v>
      </c>
      <c r="E65" s="12" t="str">
        <f>VLOOKUP(A65,'[1]100m'!$A$7:$K$160,8,FALSE)</f>
        <v>Zbožnov</v>
      </c>
      <c r="F65" s="13">
        <f>VLOOKUP(A65,'[1]100m'!$A$7:$K$160,9,FALSE)</f>
        <v>18.2</v>
      </c>
      <c r="G65" s="13">
        <f>VLOOKUP(A65,'[1]100m'!$A$7:$K$160,10,FALSE)</f>
        <v>99.99</v>
      </c>
      <c r="H65" s="13">
        <f>VLOOKUP(A65,'[1]100m'!$A$7:$K$160,11,FALSE)</f>
        <v>18.2</v>
      </c>
    </row>
    <row r="66" spans="1:8">
      <c r="A66">
        <v>60</v>
      </c>
      <c r="B66" s="12">
        <f>VLOOKUP(A66,'[1]100m'!$A$7:$K$160,3,FALSE)</f>
        <v>60</v>
      </c>
      <c r="C66" s="12">
        <f>VLOOKUP(A66,'[1]100m'!$A$7:$K$160,5,FALSE)</f>
        <v>16</v>
      </c>
      <c r="D66" s="12" t="str">
        <f>VLOOKUP(A66,'[1]100m'!$A$7:$K$160,7,FALSE)</f>
        <v>Jiří HERIAN</v>
      </c>
      <c r="E66" s="12" t="str">
        <f>VLOOKUP(A66,'[1]100m'!$A$7:$K$160,8,FALSE)</f>
        <v>Dehtín</v>
      </c>
      <c r="F66" s="13">
        <f>VLOOKUP(A66,'[1]100m'!$A$7:$K$160,9,FALSE)</f>
        <v>18.510000000000002</v>
      </c>
      <c r="G66" s="13">
        <f>VLOOKUP(A66,'[1]100m'!$A$7:$K$160,10,FALSE)</f>
        <v>18.23</v>
      </c>
      <c r="H66" s="13">
        <f>VLOOKUP(A66,'[1]100m'!$A$7:$K$160,11,FALSE)</f>
        <v>18.23</v>
      </c>
    </row>
    <row r="67" spans="1:8">
      <c r="A67">
        <v>61</v>
      </c>
      <c r="B67" s="12">
        <f>VLOOKUP(A67,'[1]100m'!$A$7:$K$160,3,FALSE)</f>
        <v>61</v>
      </c>
      <c r="C67" s="12">
        <f>VLOOKUP(A67,'[1]100m'!$A$7:$K$160,5,FALSE)</f>
        <v>101</v>
      </c>
      <c r="D67" s="12" t="str">
        <f>VLOOKUP(A67,'[1]100m'!$A$7:$K$160,7,FALSE)</f>
        <v>Michal KUKLA</v>
      </c>
      <c r="E67" s="12" t="str">
        <f>VLOOKUP(A67,'[1]100m'!$A$7:$K$160,8,FALSE)</f>
        <v>Bludov</v>
      </c>
      <c r="F67" s="13">
        <f>VLOOKUP(A67,'[1]100m'!$A$7:$K$160,9,FALSE)</f>
        <v>18.27</v>
      </c>
      <c r="G67" s="13">
        <f>VLOOKUP(A67,'[1]100m'!$A$7:$K$160,10,FALSE)</f>
        <v>20.87</v>
      </c>
      <c r="H67" s="13">
        <f>VLOOKUP(A67,'[1]100m'!$A$7:$K$160,11,FALSE)</f>
        <v>18.27</v>
      </c>
    </row>
    <row r="68" spans="1:8">
      <c r="A68">
        <v>62</v>
      </c>
      <c r="B68" s="12">
        <f>VLOOKUP(A68,'[1]100m'!$A$7:$K$160,3,FALSE)</f>
        <v>62</v>
      </c>
      <c r="C68" s="12">
        <f>VLOOKUP(A68,'[1]100m'!$A$7:$K$160,5,FALSE)</f>
        <v>111</v>
      </c>
      <c r="D68" s="12" t="str">
        <f>VLOOKUP(A68,'[1]100m'!$A$7:$K$160,7,FALSE)</f>
        <v>Michal PAPUGA</v>
      </c>
      <c r="E68" s="12" t="str">
        <f>VLOOKUP(A68,'[1]100m'!$A$7:$K$160,8,FALSE)</f>
        <v>Karlinky</v>
      </c>
      <c r="F68" s="13">
        <f>VLOOKUP(A68,'[1]100m'!$A$7:$K$160,9,FALSE)</f>
        <v>18.3</v>
      </c>
      <c r="G68" s="13">
        <f>VLOOKUP(A68,'[1]100m'!$A$7:$K$160,10,FALSE)</f>
        <v>99.99</v>
      </c>
      <c r="H68" s="13">
        <f>VLOOKUP(A68,'[1]100m'!$A$7:$K$160,11,FALSE)</f>
        <v>18.3</v>
      </c>
    </row>
    <row r="69" spans="1:8">
      <c r="A69">
        <v>63</v>
      </c>
      <c r="B69" s="12">
        <f>VLOOKUP(A69,'[1]100m'!$A$7:$K$160,3,FALSE)</f>
        <v>63</v>
      </c>
      <c r="C69" s="12">
        <f>VLOOKUP(A69,'[1]100m'!$A$7:$K$160,5,FALSE)</f>
        <v>38</v>
      </c>
      <c r="D69" s="12" t="str">
        <f>VLOOKUP(A69,'[1]100m'!$A$7:$K$160,7,FALSE)</f>
        <v>David PRAŽAN</v>
      </c>
      <c r="E69" s="12" t="str">
        <f>VLOOKUP(A69,'[1]100m'!$A$7:$K$160,8,FALSE)</f>
        <v>Hlinsko</v>
      </c>
      <c r="F69" s="13">
        <f>VLOOKUP(A69,'[1]100m'!$A$7:$K$160,9,FALSE)</f>
        <v>18.82</v>
      </c>
      <c r="G69" s="13">
        <f>VLOOKUP(A69,'[1]100m'!$A$7:$K$160,10,FALSE)</f>
        <v>18.309999999999999</v>
      </c>
      <c r="H69" s="13">
        <f>VLOOKUP(A69,'[1]100m'!$A$7:$K$160,11,FALSE)</f>
        <v>18.309999999999999</v>
      </c>
    </row>
    <row r="70" spans="1:8">
      <c r="A70">
        <v>64</v>
      </c>
      <c r="B70" s="12">
        <f>VLOOKUP(A70,'[1]100m'!$A$7:$K$160,3,FALSE)</f>
        <v>64</v>
      </c>
      <c r="C70" s="12">
        <f>VLOOKUP(A70,'[1]100m'!$A$7:$K$160,5,FALSE)</f>
        <v>81</v>
      </c>
      <c r="D70" s="12" t="str">
        <f>VLOOKUP(A70,'[1]100m'!$A$7:$K$160,7,FALSE)</f>
        <v>Dušan HRADSKÝ</v>
      </c>
      <c r="E70" s="12" t="str">
        <f>VLOOKUP(A70,'[1]100m'!$A$7:$K$160,8,FALSE)</f>
        <v>Mistřín</v>
      </c>
      <c r="F70" s="13">
        <f>VLOOKUP(A70,'[1]100m'!$A$7:$K$160,9,FALSE)</f>
        <v>99.99</v>
      </c>
      <c r="G70" s="13">
        <f>VLOOKUP(A70,'[1]100m'!$A$7:$K$160,10,FALSE)</f>
        <v>18.36</v>
      </c>
      <c r="H70" s="13">
        <f>VLOOKUP(A70,'[1]100m'!$A$7:$K$160,11,FALSE)</f>
        <v>18.36</v>
      </c>
    </row>
    <row r="71" spans="1:8">
      <c r="A71">
        <v>65</v>
      </c>
      <c r="B71" s="12">
        <f>VLOOKUP(A71,'[1]100m'!$A$7:$K$160,3,FALSE)</f>
        <v>65</v>
      </c>
      <c r="C71" s="12">
        <f>VLOOKUP(A71,'[1]100m'!$A$7:$K$160,5,FALSE)</f>
        <v>44</v>
      </c>
      <c r="D71" s="12" t="str">
        <f>VLOOKUP(A71,'[1]100m'!$A$7:$K$160,7,FALSE)</f>
        <v>Pavel SMETANA</v>
      </c>
      <c r="E71" s="12" t="str">
        <f>VLOOKUP(A71,'[1]100m'!$A$7:$K$160,8,FALSE)</f>
        <v>Pikov</v>
      </c>
      <c r="F71" s="13">
        <f>VLOOKUP(A71,'[1]100m'!$A$7:$K$160,9,FALSE)</f>
        <v>18.39</v>
      </c>
      <c r="G71" s="13">
        <f>VLOOKUP(A71,'[1]100m'!$A$7:$K$160,10,FALSE)</f>
        <v>99.99</v>
      </c>
      <c r="H71" s="13">
        <f>VLOOKUP(A71,'[1]100m'!$A$7:$K$160,11,FALSE)</f>
        <v>18.39</v>
      </c>
    </row>
    <row r="72" spans="1:8">
      <c r="A72">
        <v>66</v>
      </c>
      <c r="B72" s="12">
        <f>VLOOKUP(A72,'[1]100m'!$A$7:$K$160,3,FALSE)</f>
        <v>65</v>
      </c>
      <c r="C72" s="12">
        <f>VLOOKUP(A72,'[1]100m'!$A$7:$K$160,5,FALSE)</f>
        <v>51</v>
      </c>
      <c r="D72" s="12" t="str">
        <f>VLOOKUP(A72,'[1]100m'!$A$7:$K$160,7,FALSE)</f>
        <v>Michal DIVIŠ</v>
      </c>
      <c r="E72" s="12" t="str">
        <f>VLOOKUP(A72,'[1]100m'!$A$7:$K$160,8,FALSE)</f>
        <v>Otročín</v>
      </c>
      <c r="F72" s="13">
        <f>VLOOKUP(A72,'[1]100m'!$A$7:$K$160,9,FALSE)</f>
        <v>18.39</v>
      </c>
      <c r="G72" s="13">
        <f>VLOOKUP(A72,'[1]100m'!$A$7:$K$160,10,FALSE)</f>
        <v>99.99</v>
      </c>
      <c r="H72" s="13">
        <f>VLOOKUP(A72,'[1]100m'!$A$7:$K$160,11,FALSE)</f>
        <v>18.39</v>
      </c>
    </row>
    <row r="73" spans="1:8">
      <c r="A73">
        <v>67</v>
      </c>
      <c r="B73" s="12">
        <f>VLOOKUP(A73,'[1]100m'!$A$7:$K$160,3,FALSE)</f>
        <v>67</v>
      </c>
      <c r="C73" s="12">
        <f>VLOOKUP(A73,'[1]100m'!$A$7:$K$160,5,FALSE)</f>
        <v>36</v>
      </c>
      <c r="D73" s="12" t="str">
        <f>VLOOKUP(A73,'[1]100m'!$A$7:$K$160,7,FALSE)</f>
        <v>Lukáš HYNEK</v>
      </c>
      <c r="E73" s="12" t="str">
        <f>VLOOKUP(A73,'[1]100m'!$A$7:$K$160,8,FALSE)</f>
        <v>Hlinsko</v>
      </c>
      <c r="F73" s="13">
        <f>VLOOKUP(A73,'[1]100m'!$A$7:$K$160,9,FALSE)</f>
        <v>18.440000000000001</v>
      </c>
      <c r="G73" s="13">
        <f>VLOOKUP(A73,'[1]100m'!$A$7:$K$160,10,FALSE)</f>
        <v>20.14</v>
      </c>
      <c r="H73" s="13">
        <f>VLOOKUP(A73,'[1]100m'!$A$7:$K$160,11,FALSE)</f>
        <v>18.440000000000001</v>
      </c>
    </row>
    <row r="74" spans="1:8">
      <c r="A74">
        <v>68</v>
      </c>
      <c r="B74" s="12">
        <f>VLOOKUP(A74,'[1]100m'!$A$7:$K$160,3,FALSE)</f>
        <v>68</v>
      </c>
      <c r="C74" s="12">
        <f>VLOOKUP(A74,'[1]100m'!$A$7:$K$160,5,FALSE)</f>
        <v>1</v>
      </c>
      <c r="D74" s="12" t="str">
        <f>VLOOKUP(A74,'[1]100m'!$A$7:$K$160,7,FALSE)</f>
        <v>Radoslav BEDNÁŘ</v>
      </c>
      <c r="E74" s="12" t="str">
        <f>VLOOKUP(A74,'[1]100m'!$A$7:$K$160,8,FALSE)</f>
        <v>Císařov</v>
      </c>
      <c r="F74" s="13">
        <f>VLOOKUP(A74,'[1]100m'!$A$7:$K$160,9,FALSE)</f>
        <v>19.100000000000001</v>
      </c>
      <c r="G74" s="13">
        <f>VLOOKUP(A74,'[1]100m'!$A$7:$K$160,10,FALSE)</f>
        <v>18.47</v>
      </c>
      <c r="H74" s="13">
        <f>VLOOKUP(A74,'[1]100m'!$A$7:$K$160,11,FALSE)</f>
        <v>18.47</v>
      </c>
    </row>
    <row r="75" spans="1:8">
      <c r="A75">
        <v>69</v>
      </c>
      <c r="B75" s="12">
        <f>VLOOKUP(A75,'[1]100m'!$A$7:$K$160,3,FALSE)</f>
        <v>69</v>
      </c>
      <c r="C75" s="12">
        <f>VLOOKUP(A75,'[1]100m'!$A$7:$K$160,5,FALSE)</f>
        <v>2</v>
      </c>
      <c r="D75" s="12" t="str">
        <f>VLOOKUP(A75,'[1]100m'!$A$7:$K$160,7,FALSE)</f>
        <v>Jakub VOJTEK</v>
      </c>
      <c r="E75" s="12" t="str">
        <f>VLOOKUP(A75,'[1]100m'!$A$7:$K$160,8,FALSE)</f>
        <v>Císařov</v>
      </c>
      <c r="F75" s="13">
        <f>VLOOKUP(A75,'[1]100m'!$A$7:$K$160,9,FALSE)</f>
        <v>18.48</v>
      </c>
      <c r="G75" s="13">
        <f>VLOOKUP(A75,'[1]100m'!$A$7:$K$160,10,FALSE)</f>
        <v>18.66</v>
      </c>
      <c r="H75" s="13">
        <f>VLOOKUP(A75,'[1]100m'!$A$7:$K$160,11,FALSE)</f>
        <v>18.48</v>
      </c>
    </row>
    <row r="76" spans="1:8">
      <c r="A76">
        <v>70</v>
      </c>
      <c r="B76" s="12">
        <f>VLOOKUP(A76,'[1]100m'!$A$7:$K$160,3,FALSE)</f>
        <v>70</v>
      </c>
      <c r="C76" s="12">
        <f>VLOOKUP(A76,'[1]100m'!$A$7:$K$160,5,FALSE)</f>
        <v>12</v>
      </c>
      <c r="D76" s="12" t="str">
        <f>VLOOKUP(A76,'[1]100m'!$A$7:$K$160,7,FALSE)</f>
        <v>David KVÁČ</v>
      </c>
      <c r="E76" s="12" t="str">
        <f>VLOOKUP(A76,'[1]100m'!$A$7:$K$160,8,FALSE)</f>
        <v>Dehtín</v>
      </c>
      <c r="F76" s="13">
        <f>VLOOKUP(A76,'[1]100m'!$A$7:$K$160,9,FALSE)</f>
        <v>19.21</v>
      </c>
      <c r="G76" s="13">
        <f>VLOOKUP(A76,'[1]100m'!$A$7:$K$160,10,FALSE)</f>
        <v>18.5</v>
      </c>
      <c r="H76" s="13">
        <f>VLOOKUP(A76,'[1]100m'!$A$7:$K$160,11,FALSE)</f>
        <v>18.5</v>
      </c>
    </row>
    <row r="77" spans="1:8">
      <c r="A77">
        <v>71</v>
      </c>
      <c r="B77" s="12">
        <f>VLOOKUP(A77,'[1]100m'!$A$7:$K$160,3,FALSE)</f>
        <v>71</v>
      </c>
      <c r="C77" s="12">
        <f>VLOOKUP(A77,'[1]100m'!$A$7:$K$160,5,FALSE)</f>
        <v>37</v>
      </c>
      <c r="D77" s="12" t="str">
        <f>VLOOKUP(A77,'[1]100m'!$A$7:$K$160,7,FALSE)</f>
        <v>Martin RYBENSKÝ</v>
      </c>
      <c r="E77" s="12" t="str">
        <f>VLOOKUP(A77,'[1]100m'!$A$7:$K$160,8,FALSE)</f>
        <v>Hlinsko</v>
      </c>
      <c r="F77" s="13">
        <f>VLOOKUP(A77,'[1]100m'!$A$7:$K$160,9,FALSE)</f>
        <v>99.99</v>
      </c>
      <c r="G77" s="13">
        <f>VLOOKUP(A77,'[1]100m'!$A$7:$K$160,10,FALSE)</f>
        <v>18.510000000000002</v>
      </c>
      <c r="H77" s="13">
        <f>VLOOKUP(A77,'[1]100m'!$A$7:$K$160,11,FALSE)</f>
        <v>18.510000000000002</v>
      </c>
    </row>
    <row r="78" spans="1:8">
      <c r="A78">
        <v>72</v>
      </c>
      <c r="B78" s="12">
        <f>VLOOKUP(A78,'[1]100m'!$A$7:$K$160,3,FALSE)</f>
        <v>72</v>
      </c>
      <c r="C78" s="12">
        <f>VLOOKUP(A78,'[1]100m'!$A$7:$K$160,5,FALSE)</f>
        <v>42</v>
      </c>
      <c r="D78" s="12" t="str">
        <f>VLOOKUP(A78,'[1]100m'!$A$7:$K$160,7,FALSE)</f>
        <v>Jan VAVŘÍK</v>
      </c>
      <c r="E78" s="12" t="str">
        <f>VLOOKUP(A78,'[1]100m'!$A$7:$K$160,8,FALSE)</f>
        <v>Pikov</v>
      </c>
      <c r="F78" s="13">
        <f>VLOOKUP(A78,'[1]100m'!$A$7:$K$160,9,FALSE)</f>
        <v>18.54</v>
      </c>
      <c r="G78" s="13">
        <f>VLOOKUP(A78,'[1]100m'!$A$7:$K$160,10,FALSE)</f>
        <v>99.99</v>
      </c>
      <c r="H78" s="13">
        <f>VLOOKUP(A78,'[1]100m'!$A$7:$K$160,11,FALSE)</f>
        <v>18.54</v>
      </c>
    </row>
    <row r="79" spans="1:8">
      <c r="A79">
        <v>73</v>
      </c>
      <c r="B79" s="12">
        <f>VLOOKUP(A79,'[1]100m'!$A$7:$K$160,3,FALSE)</f>
        <v>72</v>
      </c>
      <c r="C79" s="12">
        <f>VLOOKUP(A79,'[1]100m'!$A$7:$K$160,5,FALSE)</f>
        <v>57</v>
      </c>
      <c r="D79" s="12" t="str">
        <f>VLOOKUP(A79,'[1]100m'!$A$7:$K$160,7,FALSE)</f>
        <v>Michal HORŇÁČEK</v>
      </c>
      <c r="E79" s="12" t="str">
        <f>VLOOKUP(A79,'[1]100m'!$A$7:$K$160,8,FALSE)</f>
        <v>Otročín</v>
      </c>
      <c r="F79" s="13">
        <f>VLOOKUP(A79,'[1]100m'!$A$7:$K$160,9,FALSE)</f>
        <v>18.54</v>
      </c>
      <c r="G79" s="13">
        <f>VLOOKUP(A79,'[1]100m'!$A$7:$K$160,10,FALSE)</f>
        <v>99.99</v>
      </c>
      <c r="H79" s="13">
        <f>VLOOKUP(A79,'[1]100m'!$A$7:$K$160,11,FALSE)</f>
        <v>18.54</v>
      </c>
    </row>
    <row r="80" spans="1:8">
      <c r="A80">
        <v>74</v>
      </c>
      <c r="B80" s="12">
        <f>VLOOKUP(A80,'[1]100m'!$A$7:$K$160,3,FALSE)</f>
        <v>74</v>
      </c>
      <c r="C80" s="12">
        <f>VLOOKUP(A80,'[1]100m'!$A$7:$K$160,5,FALSE)</f>
        <v>97</v>
      </c>
      <c r="D80" s="12" t="str">
        <f>VLOOKUP(A80,'[1]100m'!$A$7:$K$160,7,FALSE)</f>
        <v>Petr UNGER</v>
      </c>
      <c r="E80" s="12" t="str">
        <f>VLOOKUP(A80,'[1]100m'!$A$7:$K$160,8,FALSE)</f>
        <v>Příštpo</v>
      </c>
      <c r="F80" s="13">
        <f>VLOOKUP(A80,'[1]100m'!$A$7:$K$160,9,FALSE)</f>
        <v>18.98</v>
      </c>
      <c r="G80" s="13">
        <f>VLOOKUP(A80,'[1]100m'!$A$7:$K$160,10,FALSE)</f>
        <v>18.57</v>
      </c>
      <c r="H80" s="13">
        <f>VLOOKUP(A80,'[1]100m'!$A$7:$K$160,11,FALSE)</f>
        <v>18.57</v>
      </c>
    </row>
    <row r="81" spans="1:8">
      <c r="A81">
        <v>75</v>
      </c>
      <c r="B81" s="12">
        <f>VLOOKUP(A81,'[1]100m'!$A$7:$K$160,3,FALSE)</f>
        <v>75</v>
      </c>
      <c r="C81" s="12">
        <f>VLOOKUP(A81,'[1]100m'!$A$7:$K$160,5,FALSE)</f>
        <v>107</v>
      </c>
      <c r="D81" s="12" t="str">
        <f>VLOOKUP(A81,'[1]100m'!$A$7:$K$160,7,FALSE)</f>
        <v>Tomáš WEIDINGER</v>
      </c>
      <c r="E81" s="12" t="str">
        <f>VLOOKUP(A81,'[1]100m'!$A$7:$K$160,8,FALSE)</f>
        <v>Bludov</v>
      </c>
      <c r="F81" s="13">
        <f>VLOOKUP(A81,'[1]100m'!$A$7:$K$160,9,FALSE)</f>
        <v>18.63</v>
      </c>
      <c r="G81" s="13">
        <f>VLOOKUP(A81,'[1]100m'!$A$7:$K$160,10,FALSE)</f>
        <v>18.79</v>
      </c>
      <c r="H81" s="13">
        <f>VLOOKUP(A81,'[1]100m'!$A$7:$K$160,11,FALSE)</f>
        <v>18.63</v>
      </c>
    </row>
    <row r="82" spans="1:8">
      <c r="A82">
        <v>76</v>
      </c>
      <c r="B82" s="12">
        <f>VLOOKUP(A82,'[1]100m'!$A$7:$K$160,3,FALSE)</f>
        <v>76</v>
      </c>
      <c r="C82" s="12">
        <f>VLOOKUP(A82,'[1]100m'!$A$7:$K$160,5,FALSE)</f>
        <v>26</v>
      </c>
      <c r="D82" s="12" t="str">
        <f>VLOOKUP(A82,'[1]100m'!$A$7:$K$160,7,FALSE)</f>
        <v>Pavel NOVÁK</v>
      </c>
      <c r="E82" s="12" t="str">
        <f>VLOOKUP(A82,'[1]100m'!$A$7:$K$160,8,FALSE)</f>
        <v>Lhenice</v>
      </c>
      <c r="F82" s="13">
        <f>VLOOKUP(A82,'[1]100m'!$A$7:$K$160,9,FALSE)</f>
        <v>19.13</v>
      </c>
      <c r="G82" s="13">
        <f>VLOOKUP(A82,'[1]100m'!$A$7:$K$160,10,FALSE)</f>
        <v>18.690000000000001</v>
      </c>
      <c r="H82" s="13">
        <f>VLOOKUP(A82,'[1]100m'!$A$7:$K$160,11,FALSE)</f>
        <v>18.690000000000001</v>
      </c>
    </row>
    <row r="83" spans="1:8">
      <c r="A83">
        <v>77</v>
      </c>
      <c r="B83" s="12">
        <f>VLOOKUP(A83,'[1]100m'!$A$7:$K$160,3,FALSE)</f>
        <v>77</v>
      </c>
      <c r="C83" s="12">
        <f>VLOOKUP(A83,'[1]100m'!$A$7:$K$160,5,FALSE)</f>
        <v>65</v>
      </c>
      <c r="D83" s="12" t="str">
        <f>VLOOKUP(A83,'[1]100m'!$A$7:$K$160,7,FALSE)</f>
        <v>David WOLF</v>
      </c>
      <c r="E83" s="12" t="str">
        <f>VLOOKUP(A83,'[1]100m'!$A$7:$K$160,8,FALSE)</f>
        <v>Zličín</v>
      </c>
      <c r="F83" s="13">
        <f>VLOOKUP(A83,'[1]100m'!$A$7:$K$160,9,FALSE)</f>
        <v>19.2</v>
      </c>
      <c r="G83" s="13">
        <f>VLOOKUP(A83,'[1]100m'!$A$7:$K$160,10,FALSE)</f>
        <v>18.7</v>
      </c>
      <c r="H83" s="13">
        <f>VLOOKUP(A83,'[1]100m'!$A$7:$K$160,11,FALSE)</f>
        <v>18.7</v>
      </c>
    </row>
    <row r="84" spans="1:8">
      <c r="A84">
        <v>78</v>
      </c>
      <c r="B84" s="12">
        <f>VLOOKUP(A84,'[1]100m'!$A$7:$K$160,3,FALSE)</f>
        <v>78</v>
      </c>
      <c r="C84" s="12">
        <f>VLOOKUP(A84,'[1]100m'!$A$7:$K$160,5,FALSE)</f>
        <v>103</v>
      </c>
      <c r="D84" s="12" t="str">
        <f>VLOOKUP(A84,'[1]100m'!$A$7:$K$160,7,FALSE)</f>
        <v>Miroslav HÉL</v>
      </c>
      <c r="E84" s="12" t="str">
        <f>VLOOKUP(A84,'[1]100m'!$A$7:$K$160,8,FALSE)</f>
        <v>Bludov</v>
      </c>
      <c r="F84" s="13">
        <f>VLOOKUP(A84,'[1]100m'!$A$7:$K$160,9,FALSE)</f>
        <v>22.66</v>
      </c>
      <c r="G84" s="13">
        <f>VLOOKUP(A84,'[1]100m'!$A$7:$K$160,10,FALSE)</f>
        <v>18.809999999999999</v>
      </c>
      <c r="H84" s="13">
        <f>VLOOKUP(A84,'[1]100m'!$A$7:$K$160,11,FALSE)</f>
        <v>18.809999999999999</v>
      </c>
    </row>
    <row r="85" spans="1:8">
      <c r="A85">
        <v>79</v>
      </c>
      <c r="B85" s="12">
        <f>VLOOKUP(A85,'[1]100m'!$A$7:$K$160,3,FALSE)</f>
        <v>79</v>
      </c>
      <c r="C85" s="12">
        <f>VLOOKUP(A85,'[1]100m'!$A$7:$K$160,5,FALSE)</f>
        <v>84</v>
      </c>
      <c r="D85" s="12" t="str">
        <f>VLOOKUP(A85,'[1]100m'!$A$7:$K$160,7,FALSE)</f>
        <v>David VÝLET</v>
      </c>
      <c r="E85" s="12" t="str">
        <f>VLOOKUP(A85,'[1]100m'!$A$7:$K$160,8,FALSE)</f>
        <v>Mistřín</v>
      </c>
      <c r="F85" s="13">
        <f>VLOOKUP(A85,'[1]100m'!$A$7:$K$160,9,FALSE)</f>
        <v>18.850000000000001</v>
      </c>
      <c r="G85" s="13">
        <f>VLOOKUP(A85,'[1]100m'!$A$7:$K$160,10,FALSE)</f>
        <v>99.99</v>
      </c>
      <c r="H85" s="13">
        <f>VLOOKUP(A85,'[1]100m'!$A$7:$K$160,11,FALSE)</f>
        <v>18.850000000000001</v>
      </c>
    </row>
    <row r="86" spans="1:8">
      <c r="A86">
        <v>80</v>
      </c>
      <c r="B86" s="12">
        <f>VLOOKUP(A86,'[1]100m'!$A$7:$K$160,3,FALSE)</f>
        <v>80</v>
      </c>
      <c r="C86" s="12">
        <f>VLOOKUP(A86,'[1]100m'!$A$7:$K$160,5,FALSE)</f>
        <v>47</v>
      </c>
      <c r="D86" s="12" t="str">
        <f>VLOOKUP(A86,'[1]100m'!$A$7:$K$160,7,FALSE)</f>
        <v>Jaroslav HOLUB</v>
      </c>
      <c r="E86" s="12" t="str">
        <f>VLOOKUP(A86,'[1]100m'!$A$7:$K$160,8,FALSE)</f>
        <v>Pikov</v>
      </c>
      <c r="F86" s="13">
        <f>VLOOKUP(A86,'[1]100m'!$A$7:$K$160,9,FALSE)</f>
        <v>18.86</v>
      </c>
      <c r="G86" s="13">
        <f>VLOOKUP(A86,'[1]100m'!$A$7:$K$160,10,FALSE)</f>
        <v>22.44</v>
      </c>
      <c r="H86" s="13">
        <f>VLOOKUP(A86,'[1]100m'!$A$7:$K$160,11,FALSE)</f>
        <v>18.86</v>
      </c>
    </row>
    <row r="87" spans="1:8">
      <c r="A87">
        <v>81</v>
      </c>
      <c r="B87" s="12">
        <f>VLOOKUP(A87,'[1]100m'!$A$7:$K$160,3,FALSE)</f>
        <v>81</v>
      </c>
      <c r="C87" s="12">
        <f>VLOOKUP(A87,'[1]100m'!$A$7:$K$160,5,FALSE)</f>
        <v>32</v>
      </c>
      <c r="D87" s="12" t="str">
        <f>VLOOKUP(A87,'[1]100m'!$A$7:$K$160,7,FALSE)</f>
        <v>Jiří UNČOVSKÝ</v>
      </c>
      <c r="E87" s="12" t="str">
        <f>VLOOKUP(A87,'[1]100m'!$A$7:$K$160,8,FALSE)</f>
        <v>Hlinsko</v>
      </c>
      <c r="F87" s="13">
        <f>VLOOKUP(A87,'[1]100m'!$A$7:$K$160,9,FALSE)</f>
        <v>18.98</v>
      </c>
      <c r="G87" s="13">
        <f>VLOOKUP(A87,'[1]100m'!$A$7:$K$160,10,FALSE)</f>
        <v>18.87</v>
      </c>
      <c r="H87" s="13">
        <f>VLOOKUP(A87,'[1]100m'!$A$7:$K$160,11,FALSE)</f>
        <v>18.87</v>
      </c>
    </row>
    <row r="88" spans="1:8">
      <c r="A88">
        <v>82</v>
      </c>
      <c r="B88" s="12">
        <f>VLOOKUP(A88,'[1]100m'!$A$7:$K$160,3,FALSE)</f>
        <v>82</v>
      </c>
      <c r="C88" s="12">
        <f>VLOOKUP(A88,'[1]100m'!$A$7:$K$160,5,FALSE)</f>
        <v>145</v>
      </c>
      <c r="D88" s="12" t="str">
        <f>VLOOKUP(A88,'[1]100m'!$A$7:$K$160,7,FALSE)</f>
        <v>Jakub JIROUŠ</v>
      </c>
      <c r="E88" s="12" t="str">
        <f>VLOOKUP(A88,'[1]100m'!$A$7:$K$160,8,FALSE)</f>
        <v>Tuř</v>
      </c>
      <c r="F88" s="13">
        <f>VLOOKUP(A88,'[1]100m'!$A$7:$K$160,9,FALSE)</f>
        <v>99.99</v>
      </c>
      <c r="G88" s="13">
        <f>VLOOKUP(A88,'[1]100m'!$A$7:$K$160,10,FALSE)</f>
        <v>18.899999999999999</v>
      </c>
      <c r="H88" s="13">
        <f>VLOOKUP(A88,'[1]100m'!$A$7:$K$160,11,FALSE)</f>
        <v>18.899999999999999</v>
      </c>
    </row>
    <row r="89" spans="1:8">
      <c r="A89">
        <v>83</v>
      </c>
      <c r="B89" s="12">
        <f>VLOOKUP(A89,'[1]100m'!$A$7:$K$160,3,FALSE)</f>
        <v>83</v>
      </c>
      <c r="C89" s="12">
        <f>VLOOKUP(A89,'[1]100m'!$A$7:$K$160,5,FALSE)</f>
        <v>104</v>
      </c>
      <c r="D89" s="12" t="str">
        <f>VLOOKUP(A89,'[1]100m'!$A$7:$K$160,7,FALSE)</f>
        <v>Martin MACH</v>
      </c>
      <c r="E89" s="12" t="str">
        <f>VLOOKUP(A89,'[1]100m'!$A$7:$K$160,8,FALSE)</f>
        <v>Bludov</v>
      </c>
      <c r="F89" s="13">
        <f>VLOOKUP(A89,'[1]100m'!$A$7:$K$160,9,FALSE)</f>
        <v>19.11</v>
      </c>
      <c r="G89" s="13">
        <f>VLOOKUP(A89,'[1]100m'!$A$7:$K$160,10,FALSE)</f>
        <v>18.920000000000002</v>
      </c>
      <c r="H89" s="13">
        <f>VLOOKUP(A89,'[1]100m'!$A$7:$K$160,11,FALSE)</f>
        <v>18.920000000000002</v>
      </c>
    </row>
    <row r="90" spans="1:8">
      <c r="A90">
        <v>84</v>
      </c>
      <c r="B90" s="12">
        <f>VLOOKUP(A90,'[1]100m'!$A$7:$K$160,3,FALSE)</f>
        <v>84</v>
      </c>
      <c r="C90" s="12">
        <f>VLOOKUP(A90,'[1]100m'!$A$7:$K$160,5,FALSE)</f>
        <v>61</v>
      </c>
      <c r="D90" s="12" t="str">
        <f>VLOOKUP(A90,'[1]100m'!$A$7:$K$160,7,FALSE)</f>
        <v>Ondřej HRUŠKA</v>
      </c>
      <c r="E90" s="12" t="str">
        <f>VLOOKUP(A90,'[1]100m'!$A$7:$K$160,8,FALSE)</f>
        <v>Zličín</v>
      </c>
      <c r="F90" s="13">
        <f>VLOOKUP(A90,'[1]100m'!$A$7:$K$160,9,FALSE)</f>
        <v>19.18</v>
      </c>
      <c r="G90" s="13">
        <f>VLOOKUP(A90,'[1]100m'!$A$7:$K$160,10,FALSE)</f>
        <v>18.920000000000002</v>
      </c>
      <c r="H90" s="13">
        <f>VLOOKUP(A90,'[1]100m'!$A$7:$K$160,11,FALSE)</f>
        <v>18.920000000000002</v>
      </c>
    </row>
    <row r="91" spans="1:8">
      <c r="A91">
        <v>85</v>
      </c>
      <c r="B91" s="12">
        <f>VLOOKUP(A91,'[1]100m'!$A$7:$K$160,3,FALSE)</f>
        <v>85</v>
      </c>
      <c r="C91" s="12">
        <f>VLOOKUP(A91,'[1]100m'!$A$7:$K$160,5,FALSE)</f>
        <v>48</v>
      </c>
      <c r="D91" s="12" t="str">
        <f>VLOOKUP(A91,'[1]100m'!$A$7:$K$160,7,FALSE)</f>
        <v>Jan SRNEC</v>
      </c>
      <c r="E91" s="12" t="str">
        <f>VLOOKUP(A91,'[1]100m'!$A$7:$K$160,8,FALSE)</f>
        <v>Pikov</v>
      </c>
      <c r="F91" s="13">
        <f>VLOOKUP(A91,'[1]100m'!$A$7:$K$160,9,FALSE)</f>
        <v>99.99</v>
      </c>
      <c r="G91" s="13">
        <f>VLOOKUP(A91,'[1]100m'!$A$7:$K$160,10,FALSE)</f>
        <v>18.93</v>
      </c>
      <c r="H91" s="13">
        <f>VLOOKUP(A91,'[1]100m'!$A$7:$K$160,11,FALSE)</f>
        <v>18.93</v>
      </c>
    </row>
    <row r="92" spans="1:8">
      <c r="A92">
        <v>86</v>
      </c>
      <c r="B92" s="12">
        <f>VLOOKUP(A92,'[1]100m'!$A$7:$K$160,3,FALSE)</f>
        <v>86</v>
      </c>
      <c r="C92" s="12">
        <f>VLOOKUP(A92,'[1]100m'!$A$7:$K$160,5,FALSE)</f>
        <v>60</v>
      </c>
      <c r="D92" s="12" t="str">
        <f>VLOOKUP(A92,'[1]100m'!$A$7:$K$160,7,FALSE)</f>
        <v>Vladimír DIVIŠ</v>
      </c>
      <c r="E92" s="12" t="str">
        <f>VLOOKUP(A92,'[1]100m'!$A$7:$K$160,8,FALSE)</f>
        <v>Otročín</v>
      </c>
      <c r="F92" s="13">
        <f>VLOOKUP(A92,'[1]100m'!$A$7:$K$160,9,FALSE)</f>
        <v>20.75</v>
      </c>
      <c r="G92" s="13">
        <f>VLOOKUP(A92,'[1]100m'!$A$7:$K$160,10,FALSE)</f>
        <v>18.95</v>
      </c>
      <c r="H92" s="13">
        <f>VLOOKUP(A92,'[1]100m'!$A$7:$K$160,11,FALSE)</f>
        <v>18.95</v>
      </c>
    </row>
    <row r="93" spans="1:8">
      <c r="A93">
        <v>87</v>
      </c>
      <c r="B93" s="12">
        <f>VLOOKUP(A93,'[1]100m'!$A$7:$K$160,3,FALSE)</f>
        <v>87</v>
      </c>
      <c r="C93" s="12">
        <f>VLOOKUP(A93,'[1]100m'!$A$7:$K$160,5,FALSE)</f>
        <v>85</v>
      </c>
      <c r="D93" s="12" t="str">
        <f>VLOOKUP(A93,'[1]100m'!$A$7:$K$160,7,FALSE)</f>
        <v>Petr MARADA</v>
      </c>
      <c r="E93" s="12" t="str">
        <f>VLOOKUP(A93,'[1]100m'!$A$7:$K$160,8,FALSE)</f>
        <v>Mistřín</v>
      </c>
      <c r="F93" s="13">
        <f>VLOOKUP(A93,'[1]100m'!$A$7:$K$160,9,FALSE)</f>
        <v>23.64</v>
      </c>
      <c r="G93" s="13">
        <f>VLOOKUP(A93,'[1]100m'!$A$7:$K$160,10,FALSE)</f>
        <v>18.95</v>
      </c>
      <c r="H93" s="13">
        <f>VLOOKUP(A93,'[1]100m'!$A$7:$K$160,11,FALSE)</f>
        <v>18.95</v>
      </c>
    </row>
    <row r="94" spans="1:8">
      <c r="A94">
        <v>88</v>
      </c>
      <c r="B94" s="12">
        <f>VLOOKUP(A94,'[1]100m'!$A$7:$K$160,3,FALSE)</f>
        <v>88</v>
      </c>
      <c r="C94" s="12">
        <f>VLOOKUP(A94,'[1]100m'!$A$7:$K$160,5,FALSE)</f>
        <v>43</v>
      </c>
      <c r="D94" s="12" t="str">
        <f>VLOOKUP(A94,'[1]100m'!$A$7:$K$160,7,FALSE)</f>
        <v>Jan MAZANÝ</v>
      </c>
      <c r="E94" s="12" t="str">
        <f>VLOOKUP(A94,'[1]100m'!$A$7:$K$160,8,FALSE)</f>
        <v>Pikov</v>
      </c>
      <c r="F94" s="13">
        <f>VLOOKUP(A94,'[1]100m'!$A$7:$K$160,9,FALSE)</f>
        <v>19.190000000000001</v>
      </c>
      <c r="G94" s="13">
        <f>VLOOKUP(A94,'[1]100m'!$A$7:$K$160,10,FALSE)</f>
        <v>18.97</v>
      </c>
      <c r="H94" s="13">
        <f>VLOOKUP(A94,'[1]100m'!$A$7:$K$160,11,FALSE)</f>
        <v>18.97</v>
      </c>
    </row>
    <row r="95" spans="1:8">
      <c r="A95">
        <v>89</v>
      </c>
      <c r="B95" s="12">
        <f>VLOOKUP(A95,'[1]100m'!$A$7:$K$160,3,FALSE)</f>
        <v>89</v>
      </c>
      <c r="C95" s="12">
        <f>VLOOKUP(A95,'[1]100m'!$A$7:$K$160,5,FALSE)</f>
        <v>82</v>
      </c>
      <c r="D95" s="12" t="str">
        <f>VLOOKUP(A95,'[1]100m'!$A$7:$K$160,7,FALSE)</f>
        <v>Dominik HAJNÝ</v>
      </c>
      <c r="E95" s="12" t="str">
        <f>VLOOKUP(A95,'[1]100m'!$A$7:$K$160,8,FALSE)</f>
        <v>Mistřín</v>
      </c>
      <c r="F95" s="13">
        <f>VLOOKUP(A95,'[1]100m'!$A$7:$K$160,9,FALSE)</f>
        <v>19.93</v>
      </c>
      <c r="G95" s="13">
        <f>VLOOKUP(A95,'[1]100m'!$A$7:$K$160,10,FALSE)</f>
        <v>18.97</v>
      </c>
      <c r="H95" s="13">
        <f>VLOOKUP(A95,'[1]100m'!$A$7:$K$160,11,FALSE)</f>
        <v>18.97</v>
      </c>
    </row>
    <row r="96" spans="1:8">
      <c r="A96">
        <v>90</v>
      </c>
      <c r="B96" s="12">
        <f>VLOOKUP(A96,'[1]100m'!$A$7:$K$160,3,FALSE)</f>
        <v>90</v>
      </c>
      <c r="C96" s="12">
        <f>VLOOKUP(A96,'[1]100m'!$A$7:$K$160,5,FALSE)</f>
        <v>113</v>
      </c>
      <c r="D96" s="12" t="str">
        <f>VLOOKUP(A96,'[1]100m'!$A$7:$K$160,7,FALSE)</f>
        <v>Jakub STEJSKAL</v>
      </c>
      <c r="E96" s="12" t="str">
        <f>VLOOKUP(A96,'[1]100m'!$A$7:$K$160,8,FALSE)</f>
        <v>Karlinky</v>
      </c>
      <c r="F96" s="13">
        <f>VLOOKUP(A96,'[1]100m'!$A$7:$K$160,9,FALSE)</f>
        <v>19.920000000000002</v>
      </c>
      <c r="G96" s="13">
        <f>VLOOKUP(A96,'[1]100m'!$A$7:$K$160,10,FALSE)</f>
        <v>18.989999999999998</v>
      </c>
      <c r="H96" s="13">
        <f>VLOOKUP(A96,'[1]100m'!$A$7:$K$160,11,FALSE)</f>
        <v>18.989999999999998</v>
      </c>
    </row>
    <row r="97" spans="1:8">
      <c r="A97">
        <v>91</v>
      </c>
      <c r="B97" s="12">
        <f>VLOOKUP(A97,'[1]100m'!$A$7:$K$160,3,FALSE)</f>
        <v>91</v>
      </c>
      <c r="C97" s="12">
        <f>VLOOKUP(A97,'[1]100m'!$A$7:$K$160,5,FALSE)</f>
        <v>154</v>
      </c>
      <c r="D97" s="12" t="str">
        <f>VLOOKUP(A97,'[1]100m'!$A$7:$K$160,7,FALSE)</f>
        <v>Marek ŠVEC</v>
      </c>
      <c r="E97" s="12" t="str">
        <f>VLOOKUP(A97,'[1]100m'!$A$7:$K$160,8,FALSE)</f>
        <v>Líchovy</v>
      </c>
      <c r="F97" s="13">
        <f>VLOOKUP(A97,'[1]100m'!$A$7:$K$160,9,FALSE)</f>
        <v>19.03</v>
      </c>
      <c r="G97" s="13">
        <f>VLOOKUP(A97,'[1]100m'!$A$7:$K$160,10,FALSE)</f>
        <v>19.600000000000001</v>
      </c>
      <c r="H97" s="13">
        <f>VLOOKUP(A97,'[1]100m'!$A$7:$K$160,11,FALSE)</f>
        <v>19.03</v>
      </c>
    </row>
    <row r="98" spans="1:8">
      <c r="A98">
        <v>92</v>
      </c>
      <c r="B98" s="12">
        <f>VLOOKUP(A98,'[1]100m'!$A$7:$K$160,3,FALSE)</f>
        <v>92</v>
      </c>
      <c r="C98" s="12">
        <f>VLOOKUP(A98,'[1]100m'!$A$7:$K$160,5,FALSE)</f>
        <v>83</v>
      </c>
      <c r="D98" s="12" t="str">
        <f>VLOOKUP(A98,'[1]100m'!$A$7:$K$160,7,FALSE)</f>
        <v>Vojtěch BEZUCHA</v>
      </c>
      <c r="E98" s="12" t="str">
        <f>VLOOKUP(A98,'[1]100m'!$A$7:$K$160,8,FALSE)</f>
        <v>Mistřín</v>
      </c>
      <c r="F98" s="13">
        <f>VLOOKUP(A98,'[1]100m'!$A$7:$K$160,9,FALSE)</f>
        <v>20.71</v>
      </c>
      <c r="G98" s="13">
        <f>VLOOKUP(A98,'[1]100m'!$A$7:$K$160,10,FALSE)</f>
        <v>19.04</v>
      </c>
      <c r="H98" s="13">
        <f>VLOOKUP(A98,'[1]100m'!$A$7:$K$160,11,FALSE)</f>
        <v>19.04</v>
      </c>
    </row>
    <row r="99" spans="1:8">
      <c r="A99">
        <v>93</v>
      </c>
      <c r="B99" s="12">
        <f>VLOOKUP(A99,'[1]100m'!$A$7:$K$160,3,FALSE)</f>
        <v>93</v>
      </c>
      <c r="C99" s="12">
        <f>VLOOKUP(A99,'[1]100m'!$A$7:$K$160,5,FALSE)</f>
        <v>93</v>
      </c>
      <c r="D99" s="12" t="str">
        <f>VLOOKUP(A99,'[1]100m'!$A$7:$K$160,7,FALSE)</f>
        <v>Matyáš PETR</v>
      </c>
      <c r="E99" s="12" t="str">
        <f>VLOOKUP(A99,'[1]100m'!$A$7:$K$160,8,FALSE)</f>
        <v>Příštpo</v>
      </c>
      <c r="F99" s="13">
        <f>VLOOKUP(A99,'[1]100m'!$A$7:$K$160,9,FALSE)</f>
        <v>19.079999999999998</v>
      </c>
      <c r="G99" s="13">
        <f>VLOOKUP(A99,'[1]100m'!$A$7:$K$160,10,FALSE)</f>
        <v>99.99</v>
      </c>
      <c r="H99" s="13">
        <f>VLOOKUP(A99,'[1]100m'!$A$7:$K$160,11,FALSE)</f>
        <v>19.079999999999998</v>
      </c>
    </row>
    <row r="100" spans="1:8">
      <c r="A100">
        <v>94</v>
      </c>
      <c r="B100" s="12">
        <f>VLOOKUP(A100,'[1]100m'!$A$7:$K$160,3,FALSE)</f>
        <v>94</v>
      </c>
      <c r="C100" s="12">
        <f>VLOOKUP(A100,'[1]100m'!$A$7:$K$160,5,FALSE)</f>
        <v>53</v>
      </c>
      <c r="D100" s="12" t="str">
        <f>VLOOKUP(A100,'[1]100m'!$A$7:$K$160,7,FALSE)</f>
        <v>Martin STRAŠIL</v>
      </c>
      <c r="E100" s="12" t="str">
        <f>VLOOKUP(A100,'[1]100m'!$A$7:$K$160,8,FALSE)</f>
        <v>Otročín</v>
      </c>
      <c r="F100" s="13">
        <f>VLOOKUP(A100,'[1]100m'!$A$7:$K$160,9,FALSE)</f>
        <v>19.11</v>
      </c>
      <c r="G100" s="13">
        <f>VLOOKUP(A100,'[1]100m'!$A$7:$K$160,10,FALSE)</f>
        <v>20.36</v>
      </c>
      <c r="H100" s="13">
        <f>VLOOKUP(A100,'[1]100m'!$A$7:$K$160,11,FALSE)</f>
        <v>19.11</v>
      </c>
    </row>
    <row r="101" spans="1:8">
      <c r="A101">
        <v>95</v>
      </c>
      <c r="B101" s="12">
        <f>VLOOKUP(A101,'[1]100m'!$A$7:$K$160,3,FALSE)</f>
        <v>95</v>
      </c>
      <c r="C101" s="12">
        <f>VLOOKUP(A101,'[1]100m'!$A$7:$K$160,5,FALSE)</f>
        <v>7</v>
      </c>
      <c r="D101" s="12" t="str">
        <f>VLOOKUP(A101,'[1]100m'!$A$7:$K$160,7,FALSE)</f>
        <v>Aleš PĚKNÍK</v>
      </c>
      <c r="E101" s="12" t="str">
        <f>VLOOKUP(A101,'[1]100m'!$A$7:$K$160,8,FALSE)</f>
        <v>Císařov</v>
      </c>
      <c r="F101" s="13">
        <f>VLOOKUP(A101,'[1]100m'!$A$7:$K$160,9,FALSE)</f>
        <v>19.14</v>
      </c>
      <c r="G101" s="13">
        <f>VLOOKUP(A101,'[1]100m'!$A$7:$K$160,10,FALSE)</f>
        <v>99.99</v>
      </c>
      <c r="H101" s="13">
        <f>VLOOKUP(A101,'[1]100m'!$A$7:$K$160,11,FALSE)</f>
        <v>19.14</v>
      </c>
    </row>
    <row r="102" spans="1:8">
      <c r="A102">
        <v>96</v>
      </c>
      <c r="B102" s="12">
        <f>VLOOKUP(A102,'[1]100m'!$A$7:$K$160,3,FALSE)</f>
        <v>96</v>
      </c>
      <c r="C102" s="12">
        <f>VLOOKUP(A102,'[1]100m'!$A$7:$K$160,5,FALSE)</f>
        <v>6</v>
      </c>
      <c r="D102" s="12" t="str">
        <f>VLOOKUP(A102,'[1]100m'!$A$7:$K$160,7,FALSE)</f>
        <v>Jakub MACEK</v>
      </c>
      <c r="E102" s="12" t="str">
        <f>VLOOKUP(A102,'[1]100m'!$A$7:$K$160,8,FALSE)</f>
        <v>Císařov</v>
      </c>
      <c r="F102" s="13">
        <f>VLOOKUP(A102,'[1]100m'!$A$7:$K$160,9,FALSE)</f>
        <v>19.149999999999999</v>
      </c>
      <c r="G102" s="13">
        <f>VLOOKUP(A102,'[1]100m'!$A$7:$K$160,10,FALSE)</f>
        <v>99.99</v>
      </c>
      <c r="H102" s="13">
        <f>VLOOKUP(A102,'[1]100m'!$A$7:$K$160,11,FALSE)</f>
        <v>19.149999999999999</v>
      </c>
    </row>
    <row r="103" spans="1:8">
      <c r="A103">
        <v>97</v>
      </c>
      <c r="B103" s="12">
        <f>VLOOKUP(A103,'[1]100m'!$A$7:$K$160,3,FALSE)</f>
        <v>97</v>
      </c>
      <c r="C103" s="12">
        <f>VLOOKUP(A103,'[1]100m'!$A$7:$K$160,5,FALSE)</f>
        <v>105</v>
      </c>
      <c r="D103" s="12" t="str">
        <f>VLOOKUP(A103,'[1]100m'!$A$7:$K$160,7,FALSE)</f>
        <v>Petr LAŠTŮVKA</v>
      </c>
      <c r="E103" s="12" t="str">
        <f>VLOOKUP(A103,'[1]100m'!$A$7:$K$160,8,FALSE)</f>
        <v>Bludov</v>
      </c>
      <c r="F103" s="13">
        <f>VLOOKUP(A103,'[1]100m'!$A$7:$K$160,9,FALSE)</f>
        <v>19.59</v>
      </c>
      <c r="G103" s="13">
        <f>VLOOKUP(A103,'[1]100m'!$A$7:$K$160,10,FALSE)</f>
        <v>19.16</v>
      </c>
      <c r="H103" s="13">
        <f>VLOOKUP(A103,'[1]100m'!$A$7:$K$160,11,FALSE)</f>
        <v>19.16</v>
      </c>
    </row>
    <row r="104" spans="1:8">
      <c r="A104">
        <v>98</v>
      </c>
      <c r="B104" s="12">
        <f>VLOOKUP(A104,'[1]100m'!$A$7:$K$160,3,FALSE)</f>
        <v>98</v>
      </c>
      <c r="C104" s="12">
        <f>VLOOKUP(A104,'[1]100m'!$A$7:$K$160,5,FALSE)</f>
        <v>45</v>
      </c>
      <c r="D104" s="12" t="str">
        <f>VLOOKUP(A104,'[1]100m'!$A$7:$K$160,7,FALSE)</f>
        <v>Jakub TOMEČEK</v>
      </c>
      <c r="E104" s="12" t="str">
        <f>VLOOKUP(A104,'[1]100m'!$A$7:$K$160,8,FALSE)</f>
        <v>Pikov</v>
      </c>
      <c r="F104" s="13">
        <f>VLOOKUP(A104,'[1]100m'!$A$7:$K$160,9,FALSE)</f>
        <v>19.23</v>
      </c>
      <c r="G104" s="13">
        <f>VLOOKUP(A104,'[1]100m'!$A$7:$K$160,10,FALSE)</f>
        <v>22.42</v>
      </c>
      <c r="H104" s="13">
        <f>VLOOKUP(A104,'[1]100m'!$A$7:$K$160,11,FALSE)</f>
        <v>19.23</v>
      </c>
    </row>
    <row r="105" spans="1:8">
      <c r="A105">
        <v>99</v>
      </c>
      <c r="B105" s="12">
        <f>VLOOKUP(A105,'[1]100m'!$A$7:$K$160,3,FALSE)</f>
        <v>99</v>
      </c>
      <c r="C105" s="12">
        <f>VLOOKUP(A105,'[1]100m'!$A$7:$K$160,5,FALSE)</f>
        <v>56</v>
      </c>
      <c r="D105" s="12" t="str">
        <f>VLOOKUP(A105,'[1]100m'!$A$7:$K$160,7,FALSE)</f>
        <v>Vladimír HUDEC</v>
      </c>
      <c r="E105" s="12" t="str">
        <f>VLOOKUP(A105,'[1]100m'!$A$7:$K$160,8,FALSE)</f>
        <v>Otročín</v>
      </c>
      <c r="F105" s="13">
        <f>VLOOKUP(A105,'[1]100m'!$A$7:$K$160,9,FALSE)</f>
        <v>19.239999999999998</v>
      </c>
      <c r="G105" s="13">
        <f>VLOOKUP(A105,'[1]100m'!$A$7:$K$160,10,FALSE)</f>
        <v>99.99</v>
      </c>
      <c r="H105" s="13">
        <f>VLOOKUP(A105,'[1]100m'!$A$7:$K$160,11,FALSE)</f>
        <v>19.239999999999998</v>
      </c>
    </row>
    <row r="106" spans="1:8">
      <c r="A106">
        <v>100</v>
      </c>
      <c r="B106" s="12">
        <f>VLOOKUP(A106,'[1]100m'!$A$7:$K$160,3,FALSE)</f>
        <v>100</v>
      </c>
      <c r="C106" s="12">
        <f>VLOOKUP(A106,'[1]100m'!$A$7:$K$160,5,FALSE)</f>
        <v>71</v>
      </c>
      <c r="D106" s="12" t="str">
        <f>VLOOKUP(A106,'[1]100m'!$A$7:$K$160,7,FALSE)</f>
        <v>Lukáš VALLA</v>
      </c>
      <c r="E106" s="12" t="str">
        <f>VLOOKUP(A106,'[1]100m'!$A$7:$K$160,8,FALSE)</f>
        <v>Juřinka</v>
      </c>
      <c r="F106" s="13">
        <f>VLOOKUP(A106,'[1]100m'!$A$7:$K$160,9,FALSE)</f>
        <v>19.260000000000002</v>
      </c>
      <c r="G106" s="13">
        <f>VLOOKUP(A106,'[1]100m'!$A$7:$K$160,10,FALSE)</f>
        <v>99.99</v>
      </c>
      <c r="H106" s="13">
        <f>VLOOKUP(A106,'[1]100m'!$A$7:$K$160,11,FALSE)</f>
        <v>19.260000000000002</v>
      </c>
    </row>
    <row r="107" spans="1:8">
      <c r="A107">
        <v>101</v>
      </c>
      <c r="B107" s="12">
        <f>VLOOKUP(A107,'[1]100m'!$A$7:$K$160,3,FALSE)</f>
        <v>101</v>
      </c>
      <c r="C107" s="12">
        <f>VLOOKUP(A107,'[1]100m'!$A$7:$K$160,5,FALSE)</f>
        <v>115</v>
      </c>
      <c r="D107" s="12" t="str">
        <f>VLOOKUP(A107,'[1]100m'!$A$7:$K$160,7,FALSE)</f>
        <v>Ladislav STEJSKAL</v>
      </c>
      <c r="E107" s="12" t="str">
        <f>VLOOKUP(A107,'[1]100m'!$A$7:$K$160,8,FALSE)</f>
        <v>Karlinky</v>
      </c>
      <c r="F107" s="13">
        <f>VLOOKUP(A107,'[1]100m'!$A$7:$K$160,9,FALSE)</f>
        <v>19.48</v>
      </c>
      <c r="G107" s="13">
        <f>VLOOKUP(A107,'[1]100m'!$A$7:$K$160,10,FALSE)</f>
        <v>22.07</v>
      </c>
      <c r="H107" s="13">
        <f>VLOOKUP(A107,'[1]100m'!$A$7:$K$160,11,FALSE)</f>
        <v>19.48</v>
      </c>
    </row>
    <row r="108" spans="1:8">
      <c r="A108">
        <v>102</v>
      </c>
      <c r="B108" s="12">
        <f>VLOOKUP(A108,'[1]100m'!$A$7:$K$160,3,FALSE)</f>
        <v>102</v>
      </c>
      <c r="C108" s="12">
        <f>VLOOKUP(A108,'[1]100m'!$A$7:$K$160,5,FALSE)</f>
        <v>46</v>
      </c>
      <c r="D108" s="12" t="str">
        <f>VLOOKUP(A108,'[1]100m'!$A$7:$K$160,7,FALSE)</f>
        <v>Petr PECLINOVSKÝ</v>
      </c>
      <c r="E108" s="12" t="str">
        <f>VLOOKUP(A108,'[1]100m'!$A$7:$K$160,8,FALSE)</f>
        <v>Pikov</v>
      </c>
      <c r="F108" s="13">
        <f>VLOOKUP(A108,'[1]100m'!$A$7:$K$160,9,FALSE)</f>
        <v>99.99</v>
      </c>
      <c r="G108" s="13">
        <f>VLOOKUP(A108,'[1]100m'!$A$7:$K$160,10,FALSE)</f>
        <v>19.510000000000002</v>
      </c>
      <c r="H108" s="13">
        <f>VLOOKUP(A108,'[1]100m'!$A$7:$K$160,11,FALSE)</f>
        <v>19.510000000000002</v>
      </c>
    </row>
    <row r="109" spans="1:8">
      <c r="A109">
        <v>103</v>
      </c>
      <c r="B109" s="12">
        <f>VLOOKUP(A109,'[1]100m'!$A$7:$K$160,3,FALSE)</f>
        <v>102</v>
      </c>
      <c r="C109" s="12">
        <f>VLOOKUP(A109,'[1]100m'!$A$7:$K$160,5,FALSE)</f>
        <v>169</v>
      </c>
      <c r="D109" s="12" t="str">
        <f>VLOOKUP(A109,'[1]100m'!$A$7:$K$160,7,FALSE)</f>
        <v>František TICHÝ</v>
      </c>
      <c r="E109" s="12" t="str">
        <f>VLOOKUP(A109,'[1]100m'!$A$7:$K$160,8,FALSE)</f>
        <v>Dalovy</v>
      </c>
      <c r="F109" s="13">
        <f>VLOOKUP(A109,'[1]100m'!$A$7:$K$160,9,FALSE)</f>
        <v>19.510000000000002</v>
      </c>
      <c r="G109" s="13">
        <f>VLOOKUP(A109,'[1]100m'!$A$7:$K$160,10,FALSE)</f>
        <v>99.99</v>
      </c>
      <c r="H109" s="13">
        <f>VLOOKUP(A109,'[1]100m'!$A$7:$K$160,11,FALSE)</f>
        <v>19.510000000000002</v>
      </c>
    </row>
    <row r="110" spans="1:8">
      <c r="A110">
        <v>104</v>
      </c>
      <c r="B110" s="12">
        <f>VLOOKUP(A110,'[1]100m'!$A$7:$K$160,3,FALSE)</f>
        <v>104</v>
      </c>
      <c r="C110" s="12">
        <f>VLOOKUP(A110,'[1]100m'!$A$7:$K$160,5,FALSE)</f>
        <v>24</v>
      </c>
      <c r="D110" s="12" t="str">
        <f>VLOOKUP(A110,'[1]100m'!$A$7:$K$160,7,FALSE)</f>
        <v>Ondřej DEDECIUS</v>
      </c>
      <c r="E110" s="12" t="str">
        <f>VLOOKUP(A110,'[1]100m'!$A$7:$K$160,8,FALSE)</f>
        <v>Lhenice</v>
      </c>
      <c r="F110" s="13">
        <f>VLOOKUP(A110,'[1]100m'!$A$7:$K$160,9,FALSE)</f>
        <v>19.57</v>
      </c>
      <c r="G110" s="13">
        <f>VLOOKUP(A110,'[1]100m'!$A$7:$K$160,10,FALSE)</f>
        <v>19.57</v>
      </c>
      <c r="H110" s="13">
        <f>VLOOKUP(A110,'[1]100m'!$A$7:$K$160,11,FALSE)</f>
        <v>19.57</v>
      </c>
    </row>
    <row r="111" spans="1:8">
      <c r="A111">
        <v>105</v>
      </c>
      <c r="B111" s="12">
        <f>VLOOKUP(A111,'[1]100m'!$A$7:$K$160,3,FALSE)</f>
        <v>105</v>
      </c>
      <c r="C111" s="12">
        <f>VLOOKUP(A111,'[1]100m'!$A$7:$K$160,5,FALSE)</f>
        <v>52</v>
      </c>
      <c r="D111" s="12" t="str">
        <f>VLOOKUP(A111,'[1]100m'!$A$7:$K$160,7,FALSE)</f>
        <v>Roman HAZMUKA</v>
      </c>
      <c r="E111" s="12" t="str">
        <f>VLOOKUP(A111,'[1]100m'!$A$7:$K$160,8,FALSE)</f>
        <v>Otročín</v>
      </c>
      <c r="F111" s="13">
        <f>VLOOKUP(A111,'[1]100m'!$A$7:$K$160,9,FALSE)</f>
        <v>19.8</v>
      </c>
      <c r="G111" s="13">
        <f>VLOOKUP(A111,'[1]100m'!$A$7:$K$160,10,FALSE)</f>
        <v>19.57</v>
      </c>
      <c r="H111" s="13">
        <f>VLOOKUP(A111,'[1]100m'!$A$7:$K$160,11,FALSE)</f>
        <v>19.57</v>
      </c>
    </row>
    <row r="112" spans="1:8">
      <c r="A112">
        <v>106</v>
      </c>
      <c r="B112" s="12">
        <f>VLOOKUP(A112,'[1]100m'!$A$7:$K$160,3,FALSE)</f>
        <v>106</v>
      </c>
      <c r="C112" s="12">
        <f>VLOOKUP(A112,'[1]100m'!$A$7:$K$160,5,FALSE)</f>
        <v>164</v>
      </c>
      <c r="D112" s="12" t="str">
        <f>VLOOKUP(A112,'[1]100m'!$A$7:$K$160,7,FALSE)</f>
        <v>Vojtěch VONDRÁK</v>
      </c>
      <c r="E112" s="12" t="str">
        <f>VLOOKUP(A112,'[1]100m'!$A$7:$K$160,8,FALSE)</f>
        <v>Dalovy</v>
      </c>
      <c r="F112" s="13">
        <f>VLOOKUP(A112,'[1]100m'!$A$7:$K$160,9,FALSE)</f>
        <v>19.7</v>
      </c>
      <c r="G112" s="13">
        <f>VLOOKUP(A112,'[1]100m'!$A$7:$K$160,10,FALSE)</f>
        <v>22.88</v>
      </c>
      <c r="H112" s="13">
        <f>VLOOKUP(A112,'[1]100m'!$A$7:$K$160,11,FALSE)</f>
        <v>19.7</v>
      </c>
    </row>
    <row r="113" spans="1:8">
      <c r="A113">
        <v>107</v>
      </c>
      <c r="B113" s="12">
        <f>VLOOKUP(A113,'[1]100m'!$A$7:$K$160,3,FALSE)</f>
        <v>107</v>
      </c>
      <c r="C113" s="12">
        <f>VLOOKUP(A113,'[1]100m'!$A$7:$K$160,5,FALSE)</f>
        <v>100</v>
      </c>
      <c r="D113" s="12" t="str">
        <f>VLOOKUP(A113,'[1]100m'!$A$7:$K$160,7,FALSE)</f>
        <v>Oldřich ADAM</v>
      </c>
      <c r="E113" s="12" t="str">
        <f>VLOOKUP(A113,'[1]100m'!$A$7:$K$160,8,FALSE)</f>
        <v>Příštpo</v>
      </c>
      <c r="F113" s="13">
        <f>VLOOKUP(A113,'[1]100m'!$A$7:$K$160,9,FALSE)</f>
        <v>19.72</v>
      </c>
      <c r="G113" s="13">
        <f>VLOOKUP(A113,'[1]100m'!$A$7:$K$160,10,FALSE)</f>
        <v>19.920000000000002</v>
      </c>
      <c r="H113" s="13">
        <f>VLOOKUP(A113,'[1]100m'!$A$7:$K$160,11,FALSE)</f>
        <v>19.72</v>
      </c>
    </row>
    <row r="114" spans="1:8">
      <c r="A114">
        <v>108</v>
      </c>
      <c r="B114" s="12">
        <f>VLOOKUP(A114,'[1]100m'!$A$7:$K$160,3,FALSE)</f>
        <v>108</v>
      </c>
      <c r="C114" s="12">
        <f>VLOOKUP(A114,'[1]100m'!$A$7:$K$160,5,FALSE)</f>
        <v>23</v>
      </c>
      <c r="D114" s="12" t="str">
        <f>VLOOKUP(A114,'[1]100m'!$A$7:$K$160,7,FALSE)</f>
        <v>Michal BENEŠ</v>
      </c>
      <c r="E114" s="12" t="str">
        <f>VLOOKUP(A114,'[1]100m'!$A$7:$K$160,8,FALSE)</f>
        <v>Lhenice</v>
      </c>
      <c r="F114" s="13">
        <f>VLOOKUP(A114,'[1]100m'!$A$7:$K$160,9,FALSE)</f>
        <v>20.29</v>
      </c>
      <c r="G114" s="13">
        <f>VLOOKUP(A114,'[1]100m'!$A$7:$K$160,10,FALSE)</f>
        <v>19.79</v>
      </c>
      <c r="H114" s="13">
        <f>VLOOKUP(A114,'[1]100m'!$A$7:$K$160,11,FALSE)</f>
        <v>19.79</v>
      </c>
    </row>
    <row r="115" spans="1:8">
      <c r="A115">
        <v>109</v>
      </c>
      <c r="B115" s="12">
        <f>VLOOKUP(A115,'[1]100m'!$A$7:$K$160,3,FALSE)</f>
        <v>109</v>
      </c>
      <c r="C115" s="12">
        <f>VLOOKUP(A115,'[1]100m'!$A$7:$K$160,5,FALSE)</f>
        <v>106</v>
      </c>
      <c r="D115" s="12" t="str">
        <f>VLOOKUP(A115,'[1]100m'!$A$7:$K$160,7,FALSE)</f>
        <v>Martin SOBOTKA</v>
      </c>
      <c r="E115" s="12" t="str">
        <f>VLOOKUP(A115,'[1]100m'!$A$7:$K$160,8,FALSE)</f>
        <v>Bludov</v>
      </c>
      <c r="F115" s="13">
        <f>VLOOKUP(A115,'[1]100m'!$A$7:$K$160,9,FALSE)</f>
        <v>19.82</v>
      </c>
      <c r="G115" s="13">
        <f>VLOOKUP(A115,'[1]100m'!$A$7:$K$160,10,FALSE)</f>
        <v>31.67</v>
      </c>
      <c r="H115" s="13">
        <f>VLOOKUP(A115,'[1]100m'!$A$7:$K$160,11,FALSE)</f>
        <v>19.82</v>
      </c>
    </row>
    <row r="116" spans="1:8">
      <c r="A116">
        <v>110</v>
      </c>
      <c r="B116" s="12">
        <f>VLOOKUP(A116,'[1]100m'!$A$7:$K$160,3,FALSE)</f>
        <v>110</v>
      </c>
      <c r="C116" s="12">
        <f>VLOOKUP(A116,'[1]100m'!$A$7:$K$160,5,FALSE)</f>
        <v>118</v>
      </c>
      <c r="D116" s="12" t="str">
        <f>VLOOKUP(A116,'[1]100m'!$A$7:$K$160,7,FALSE)</f>
        <v>Jiří BRÁZDA</v>
      </c>
      <c r="E116" s="12" t="str">
        <f>VLOOKUP(A116,'[1]100m'!$A$7:$K$160,8,FALSE)</f>
        <v>Karlinky</v>
      </c>
      <c r="F116" s="13">
        <f>VLOOKUP(A116,'[1]100m'!$A$7:$K$160,9,FALSE)</f>
        <v>19.84</v>
      </c>
      <c r="G116" s="13">
        <f>VLOOKUP(A116,'[1]100m'!$A$7:$K$160,10,FALSE)</f>
        <v>99.99</v>
      </c>
      <c r="H116" s="13">
        <f>VLOOKUP(A116,'[1]100m'!$A$7:$K$160,11,FALSE)</f>
        <v>19.84</v>
      </c>
    </row>
    <row r="117" spans="1:8">
      <c r="A117">
        <v>111</v>
      </c>
      <c r="B117" s="12">
        <f>VLOOKUP(A117,'[1]100m'!$A$7:$K$160,3,FALSE)</f>
        <v>111</v>
      </c>
      <c r="C117" s="12">
        <f>VLOOKUP(A117,'[1]100m'!$A$7:$K$160,5,FALSE)</f>
        <v>59</v>
      </c>
      <c r="D117" s="12" t="str">
        <f>VLOOKUP(A117,'[1]100m'!$A$7:$K$160,7,FALSE)</f>
        <v>Jiří TICHÝ</v>
      </c>
      <c r="E117" s="12" t="str">
        <f>VLOOKUP(A117,'[1]100m'!$A$7:$K$160,8,FALSE)</f>
        <v>Otročín</v>
      </c>
      <c r="F117" s="13">
        <f>VLOOKUP(A117,'[1]100m'!$A$7:$K$160,9,FALSE)</f>
        <v>20.59</v>
      </c>
      <c r="G117" s="13">
        <f>VLOOKUP(A117,'[1]100m'!$A$7:$K$160,10,FALSE)</f>
        <v>19.87</v>
      </c>
      <c r="H117" s="13">
        <f>VLOOKUP(A117,'[1]100m'!$A$7:$K$160,11,FALSE)</f>
        <v>19.87</v>
      </c>
    </row>
    <row r="118" spans="1:8">
      <c r="A118">
        <v>112</v>
      </c>
      <c r="B118" s="12">
        <f>VLOOKUP(A118,'[1]100m'!$A$7:$K$160,3,FALSE)</f>
        <v>112</v>
      </c>
      <c r="C118" s="12">
        <f>VLOOKUP(A118,'[1]100m'!$A$7:$K$160,5,FALSE)</f>
        <v>40</v>
      </c>
      <c r="D118" s="12" t="str">
        <f>VLOOKUP(A118,'[1]100m'!$A$7:$K$160,7,FALSE)</f>
        <v>Vojtěch CHMELÍK</v>
      </c>
      <c r="E118" s="12" t="str">
        <f>VLOOKUP(A118,'[1]100m'!$A$7:$K$160,8,FALSE)</f>
        <v>Hlinsko</v>
      </c>
      <c r="F118" s="13">
        <f>VLOOKUP(A118,'[1]100m'!$A$7:$K$160,9,FALSE)</f>
        <v>20.78</v>
      </c>
      <c r="G118" s="13">
        <f>VLOOKUP(A118,'[1]100m'!$A$7:$K$160,10,FALSE)</f>
        <v>19.91</v>
      </c>
      <c r="H118" s="13">
        <f>VLOOKUP(A118,'[1]100m'!$A$7:$K$160,11,FALSE)</f>
        <v>19.91</v>
      </c>
    </row>
    <row r="119" spans="1:8">
      <c r="A119">
        <v>113</v>
      </c>
      <c r="B119" s="12">
        <f>VLOOKUP(A119,'[1]100m'!$A$7:$K$160,3,FALSE)</f>
        <v>113</v>
      </c>
      <c r="C119" s="12">
        <f>VLOOKUP(A119,'[1]100m'!$A$7:$K$160,5,FALSE)</f>
        <v>69</v>
      </c>
      <c r="D119" s="12" t="str">
        <f>VLOOKUP(A119,'[1]100m'!$A$7:$K$160,7,FALSE)</f>
        <v>Jan RŮŽIČKA</v>
      </c>
      <c r="E119" s="12" t="str">
        <f>VLOOKUP(A119,'[1]100m'!$A$7:$K$160,8,FALSE)</f>
        <v>Zličín</v>
      </c>
      <c r="F119" s="13">
        <f>VLOOKUP(A119,'[1]100m'!$A$7:$K$160,9,FALSE)</f>
        <v>19.95</v>
      </c>
      <c r="G119" s="13">
        <f>VLOOKUP(A119,'[1]100m'!$A$7:$K$160,10,FALSE)</f>
        <v>20.21</v>
      </c>
      <c r="H119" s="13">
        <f>VLOOKUP(A119,'[1]100m'!$A$7:$K$160,11,FALSE)</f>
        <v>19.95</v>
      </c>
    </row>
    <row r="120" spans="1:8">
      <c r="A120">
        <v>114</v>
      </c>
      <c r="B120" s="12">
        <f>VLOOKUP(A120,'[1]100m'!$A$7:$K$160,3,FALSE)</f>
        <v>114</v>
      </c>
      <c r="C120" s="12">
        <f>VLOOKUP(A120,'[1]100m'!$A$7:$K$160,5,FALSE)</f>
        <v>64</v>
      </c>
      <c r="D120" s="12" t="str">
        <f>VLOOKUP(A120,'[1]100m'!$A$7:$K$160,7,FALSE)</f>
        <v>Ondřej BRABENEC</v>
      </c>
      <c r="E120" s="12" t="str">
        <f>VLOOKUP(A120,'[1]100m'!$A$7:$K$160,8,FALSE)</f>
        <v>Zličín</v>
      </c>
      <c r="F120" s="13">
        <f>VLOOKUP(A120,'[1]100m'!$A$7:$K$160,9,FALSE)</f>
        <v>19.97</v>
      </c>
      <c r="G120" s="13">
        <f>VLOOKUP(A120,'[1]100m'!$A$7:$K$160,10,FALSE)</f>
        <v>22.63</v>
      </c>
      <c r="H120" s="13">
        <f>VLOOKUP(A120,'[1]100m'!$A$7:$K$160,11,FALSE)</f>
        <v>19.97</v>
      </c>
    </row>
    <row r="121" spans="1:8">
      <c r="A121">
        <v>115</v>
      </c>
      <c r="B121" s="12">
        <f>VLOOKUP(A121,'[1]100m'!$A$7:$K$160,3,FALSE)</f>
        <v>115</v>
      </c>
      <c r="C121" s="12">
        <f>VLOOKUP(A121,'[1]100m'!$A$7:$K$160,5,FALSE)</f>
        <v>167</v>
      </c>
      <c r="D121" s="12" t="str">
        <f>VLOOKUP(A121,'[1]100m'!$A$7:$K$160,7,FALSE)</f>
        <v>Vojtěch VALOŠEK</v>
      </c>
      <c r="E121" s="12" t="str">
        <f>VLOOKUP(A121,'[1]100m'!$A$7:$K$160,8,FALSE)</f>
        <v>Dalovy</v>
      </c>
      <c r="F121" s="13">
        <f>VLOOKUP(A121,'[1]100m'!$A$7:$K$160,9,FALSE)</f>
        <v>99.99</v>
      </c>
      <c r="G121" s="13">
        <f>VLOOKUP(A121,'[1]100m'!$A$7:$K$160,10,FALSE)</f>
        <v>19.98</v>
      </c>
      <c r="H121" s="13">
        <f>VLOOKUP(A121,'[1]100m'!$A$7:$K$160,11,FALSE)</f>
        <v>19.98</v>
      </c>
    </row>
    <row r="122" spans="1:8">
      <c r="A122">
        <v>116</v>
      </c>
      <c r="B122" s="12">
        <f>VLOOKUP(A122,'[1]100m'!$A$7:$K$160,3,FALSE)</f>
        <v>116</v>
      </c>
      <c r="C122" s="12">
        <f>VLOOKUP(A122,'[1]100m'!$A$7:$K$160,5,FALSE)</f>
        <v>8</v>
      </c>
      <c r="D122" s="12" t="str">
        <f>VLOOKUP(A122,'[1]100m'!$A$7:$K$160,7,FALSE)</f>
        <v>Martin BEDNÁŘ</v>
      </c>
      <c r="E122" s="12" t="str">
        <f>VLOOKUP(A122,'[1]100m'!$A$7:$K$160,8,FALSE)</f>
        <v>Císařov</v>
      </c>
      <c r="F122" s="13">
        <f>VLOOKUP(A122,'[1]100m'!$A$7:$K$160,9,FALSE)</f>
        <v>20.059999999999999</v>
      </c>
      <c r="G122" s="13">
        <f>VLOOKUP(A122,'[1]100m'!$A$7:$K$160,10,FALSE)</f>
        <v>99.99</v>
      </c>
      <c r="H122" s="13">
        <f>VLOOKUP(A122,'[1]100m'!$A$7:$K$160,11,FALSE)</f>
        <v>20.059999999999999</v>
      </c>
    </row>
    <row r="123" spans="1:8">
      <c r="A123">
        <v>117</v>
      </c>
      <c r="B123" s="12">
        <f>VLOOKUP(A123,'[1]100m'!$A$7:$K$160,3,FALSE)</f>
        <v>117</v>
      </c>
      <c r="C123" s="12">
        <f>VLOOKUP(A123,'[1]100m'!$A$7:$K$160,5,FALSE)</f>
        <v>68</v>
      </c>
      <c r="D123" s="12" t="str">
        <f>VLOOKUP(A123,'[1]100m'!$A$7:$K$160,7,FALSE)</f>
        <v>Martin JELÍNEK</v>
      </c>
      <c r="E123" s="12" t="str">
        <f>VLOOKUP(A123,'[1]100m'!$A$7:$K$160,8,FALSE)</f>
        <v>Zličín</v>
      </c>
      <c r="F123" s="13">
        <f>VLOOKUP(A123,'[1]100m'!$A$7:$K$160,9,FALSE)</f>
        <v>20.079999999999998</v>
      </c>
      <c r="G123" s="13">
        <f>VLOOKUP(A123,'[1]100m'!$A$7:$K$160,10,FALSE)</f>
        <v>20.46</v>
      </c>
      <c r="H123" s="13">
        <f>VLOOKUP(A123,'[1]100m'!$A$7:$K$160,11,FALSE)</f>
        <v>20.079999999999998</v>
      </c>
    </row>
    <row r="124" spans="1:8">
      <c r="A124">
        <v>118</v>
      </c>
      <c r="B124" s="12">
        <f>VLOOKUP(A124,'[1]100m'!$A$7:$K$160,3,FALSE)</f>
        <v>118</v>
      </c>
      <c r="C124" s="12">
        <f>VLOOKUP(A124,'[1]100m'!$A$7:$K$160,5,FALSE)</f>
        <v>95</v>
      </c>
      <c r="D124" s="12" t="str">
        <f>VLOOKUP(A124,'[1]100m'!$A$7:$K$160,7,FALSE)</f>
        <v>Michal ROUŠ</v>
      </c>
      <c r="E124" s="12" t="str">
        <f>VLOOKUP(A124,'[1]100m'!$A$7:$K$160,8,FALSE)</f>
        <v>Příštpo</v>
      </c>
      <c r="F124" s="13">
        <f>VLOOKUP(A124,'[1]100m'!$A$7:$K$160,9,FALSE)</f>
        <v>99.99</v>
      </c>
      <c r="G124" s="13">
        <f>VLOOKUP(A124,'[1]100m'!$A$7:$K$160,10,FALSE)</f>
        <v>20.079999999999998</v>
      </c>
      <c r="H124" s="13">
        <f>VLOOKUP(A124,'[1]100m'!$A$7:$K$160,11,FALSE)</f>
        <v>20.079999999999998</v>
      </c>
    </row>
    <row r="125" spans="1:8">
      <c r="A125">
        <v>119</v>
      </c>
      <c r="B125" s="12">
        <f>VLOOKUP(A125,'[1]100m'!$A$7:$K$160,3,FALSE)</f>
        <v>119</v>
      </c>
      <c r="C125" s="12">
        <f>VLOOKUP(A125,'[1]100m'!$A$7:$K$160,5,FALSE)</f>
        <v>66</v>
      </c>
      <c r="D125" s="12" t="str">
        <f>VLOOKUP(A125,'[1]100m'!$A$7:$K$160,7,FALSE)</f>
        <v>Petr VLTAVSKÝ</v>
      </c>
      <c r="E125" s="12" t="str">
        <f>VLOOKUP(A125,'[1]100m'!$A$7:$K$160,8,FALSE)</f>
        <v>Zličín</v>
      </c>
      <c r="F125" s="13">
        <f>VLOOKUP(A125,'[1]100m'!$A$7:$K$160,9,FALSE)</f>
        <v>20.12</v>
      </c>
      <c r="G125" s="13">
        <f>VLOOKUP(A125,'[1]100m'!$A$7:$K$160,10,FALSE)</f>
        <v>99.99</v>
      </c>
      <c r="H125" s="13">
        <f>VLOOKUP(A125,'[1]100m'!$A$7:$K$160,11,FALSE)</f>
        <v>20.12</v>
      </c>
    </row>
    <row r="126" spans="1:8">
      <c r="A126">
        <v>120</v>
      </c>
      <c r="B126" s="12">
        <f>VLOOKUP(A126,'[1]100m'!$A$7:$K$160,3,FALSE)</f>
        <v>120</v>
      </c>
      <c r="C126" s="12">
        <f>VLOOKUP(A126,'[1]100m'!$A$7:$K$160,5,FALSE)</f>
        <v>39</v>
      </c>
      <c r="D126" s="12" t="str">
        <f>VLOOKUP(A126,'[1]100m'!$A$7:$K$160,7,FALSE)</f>
        <v>Dominik BĚLSKÝ</v>
      </c>
      <c r="E126" s="12" t="str">
        <f>VLOOKUP(A126,'[1]100m'!$A$7:$K$160,8,FALSE)</f>
        <v>Hlinsko</v>
      </c>
      <c r="F126" s="13">
        <f>VLOOKUP(A126,'[1]100m'!$A$7:$K$160,9,FALSE)</f>
        <v>20.170000000000002</v>
      </c>
      <c r="G126" s="13">
        <f>VLOOKUP(A126,'[1]100m'!$A$7:$K$160,10,FALSE)</f>
        <v>99.99</v>
      </c>
      <c r="H126" s="13">
        <f>VLOOKUP(A126,'[1]100m'!$A$7:$K$160,11,FALSE)</f>
        <v>20.170000000000002</v>
      </c>
    </row>
    <row r="127" spans="1:8">
      <c r="A127">
        <v>121</v>
      </c>
      <c r="B127" s="12">
        <f>VLOOKUP(A127,'[1]100m'!$A$7:$K$160,3,FALSE)</f>
        <v>121</v>
      </c>
      <c r="C127" s="12">
        <f>VLOOKUP(A127,'[1]100m'!$A$7:$K$160,5,FALSE)</f>
        <v>120</v>
      </c>
      <c r="D127" s="12" t="str">
        <f>VLOOKUP(A127,'[1]100m'!$A$7:$K$160,7,FALSE)</f>
        <v>Marek NEUMANN</v>
      </c>
      <c r="E127" s="12" t="str">
        <f>VLOOKUP(A127,'[1]100m'!$A$7:$K$160,8,FALSE)</f>
        <v>Karlinky</v>
      </c>
      <c r="F127" s="13">
        <f>VLOOKUP(A127,'[1]100m'!$A$7:$K$160,9,FALSE)</f>
        <v>20.18</v>
      </c>
      <c r="G127" s="13">
        <f>VLOOKUP(A127,'[1]100m'!$A$7:$K$160,10,FALSE)</f>
        <v>99.99</v>
      </c>
      <c r="H127" s="13">
        <f>VLOOKUP(A127,'[1]100m'!$A$7:$K$160,11,FALSE)</f>
        <v>20.18</v>
      </c>
    </row>
    <row r="128" spans="1:8">
      <c r="A128">
        <v>122</v>
      </c>
      <c r="B128" s="12">
        <f>VLOOKUP(A128,'[1]100m'!$A$7:$K$160,3,FALSE)</f>
        <v>122</v>
      </c>
      <c r="C128" s="12">
        <f>VLOOKUP(A128,'[1]100m'!$A$7:$K$160,5,FALSE)</f>
        <v>5</v>
      </c>
      <c r="D128" s="12" t="str">
        <f>VLOOKUP(A128,'[1]100m'!$A$7:$K$160,7,FALSE)</f>
        <v>Adam ŠIMEČEK</v>
      </c>
      <c r="E128" s="12" t="str">
        <f>VLOOKUP(A128,'[1]100m'!$A$7:$K$160,8,FALSE)</f>
        <v>Císařov</v>
      </c>
      <c r="F128" s="13">
        <f>VLOOKUP(A128,'[1]100m'!$A$7:$K$160,9,FALSE)</f>
        <v>22.99</v>
      </c>
      <c r="G128" s="13">
        <f>VLOOKUP(A128,'[1]100m'!$A$7:$K$160,10,FALSE)</f>
        <v>20.25</v>
      </c>
      <c r="H128" s="13">
        <f>VLOOKUP(A128,'[1]100m'!$A$7:$K$160,11,FALSE)</f>
        <v>20.25</v>
      </c>
    </row>
    <row r="129" spans="1:8">
      <c r="A129">
        <v>123</v>
      </c>
      <c r="B129" s="12">
        <f>VLOOKUP(A129,'[1]100m'!$A$7:$K$160,3,FALSE)</f>
        <v>123</v>
      </c>
      <c r="C129" s="12">
        <f>VLOOKUP(A129,'[1]100m'!$A$7:$K$160,5,FALSE)</f>
        <v>4</v>
      </c>
      <c r="D129" s="12" t="str">
        <f>VLOOKUP(A129,'[1]100m'!$A$7:$K$160,7,FALSE)</f>
        <v>Tomáš PŘIKRYL</v>
      </c>
      <c r="E129" s="12" t="str">
        <f>VLOOKUP(A129,'[1]100m'!$A$7:$K$160,8,FALSE)</f>
        <v>Císařov</v>
      </c>
      <c r="F129" s="13">
        <f>VLOOKUP(A129,'[1]100m'!$A$7:$K$160,9,FALSE)</f>
        <v>20.309999999999999</v>
      </c>
      <c r="G129" s="13">
        <f>VLOOKUP(A129,'[1]100m'!$A$7:$K$160,10,FALSE)</f>
        <v>23.08</v>
      </c>
      <c r="H129" s="13">
        <f>VLOOKUP(A129,'[1]100m'!$A$7:$K$160,11,FALSE)</f>
        <v>20.309999999999999</v>
      </c>
    </row>
    <row r="130" spans="1:8">
      <c r="A130">
        <v>124</v>
      </c>
      <c r="B130" s="12">
        <f>VLOOKUP(A130,'[1]100m'!$A$7:$K$160,3,FALSE)</f>
        <v>124</v>
      </c>
      <c r="C130" s="12">
        <f>VLOOKUP(A130,'[1]100m'!$A$7:$K$160,5,FALSE)</f>
        <v>27</v>
      </c>
      <c r="D130" s="12" t="str">
        <f>VLOOKUP(A130,'[1]100m'!$A$7:$K$160,7,FALSE)</f>
        <v>Jan PAKOSTA</v>
      </c>
      <c r="E130" s="12" t="str">
        <f>VLOOKUP(A130,'[1]100m'!$A$7:$K$160,8,FALSE)</f>
        <v>Lhenice</v>
      </c>
      <c r="F130" s="13">
        <f>VLOOKUP(A130,'[1]100m'!$A$7:$K$160,9,FALSE)</f>
        <v>99.99</v>
      </c>
      <c r="G130" s="13">
        <f>VLOOKUP(A130,'[1]100m'!$A$7:$K$160,10,FALSE)</f>
        <v>20.45</v>
      </c>
      <c r="H130" s="13">
        <f>VLOOKUP(A130,'[1]100m'!$A$7:$K$160,11,FALSE)</f>
        <v>20.45</v>
      </c>
    </row>
    <row r="131" spans="1:8">
      <c r="A131">
        <v>125</v>
      </c>
      <c r="B131" s="12">
        <f>VLOOKUP(A131,'[1]100m'!$A$7:$K$160,3,FALSE)</f>
        <v>125</v>
      </c>
      <c r="C131" s="12">
        <f>VLOOKUP(A131,'[1]100m'!$A$7:$K$160,5,FALSE)</f>
        <v>3</v>
      </c>
      <c r="D131" s="12" t="str">
        <f>VLOOKUP(A131,'[1]100m'!$A$7:$K$160,7,FALSE)</f>
        <v>Bronislav KOSEK</v>
      </c>
      <c r="E131" s="12" t="str">
        <f>VLOOKUP(A131,'[1]100m'!$A$7:$K$160,8,FALSE)</f>
        <v>Císařov</v>
      </c>
      <c r="F131" s="13">
        <f>VLOOKUP(A131,'[1]100m'!$A$7:$K$160,9,FALSE)</f>
        <v>22.09</v>
      </c>
      <c r="G131" s="13">
        <f>VLOOKUP(A131,'[1]100m'!$A$7:$K$160,10,FALSE)</f>
        <v>20.8</v>
      </c>
      <c r="H131" s="13">
        <f>VLOOKUP(A131,'[1]100m'!$A$7:$K$160,11,FALSE)</f>
        <v>20.8</v>
      </c>
    </row>
    <row r="132" spans="1:8">
      <c r="A132">
        <v>126</v>
      </c>
      <c r="B132" s="12">
        <f>VLOOKUP(A132,'[1]100m'!$A$7:$K$160,3,FALSE)</f>
        <v>126</v>
      </c>
      <c r="C132" s="12">
        <f>VLOOKUP(A132,'[1]100m'!$A$7:$K$160,5,FALSE)</f>
        <v>119</v>
      </c>
      <c r="D132" s="12" t="str">
        <f>VLOOKUP(A132,'[1]100m'!$A$7:$K$160,7,FALSE)</f>
        <v>Robert MAREK</v>
      </c>
      <c r="E132" s="12" t="str">
        <f>VLOOKUP(A132,'[1]100m'!$A$7:$K$160,8,FALSE)</f>
        <v>Karlinky</v>
      </c>
      <c r="F132" s="13">
        <f>VLOOKUP(A132,'[1]100m'!$A$7:$K$160,9,FALSE)</f>
        <v>20.99</v>
      </c>
      <c r="G132" s="13">
        <f>VLOOKUP(A132,'[1]100m'!$A$7:$K$160,10,FALSE)</f>
        <v>21.5</v>
      </c>
      <c r="H132" s="13">
        <f>VLOOKUP(A132,'[1]100m'!$A$7:$K$160,11,FALSE)</f>
        <v>20.99</v>
      </c>
    </row>
    <row r="133" spans="1:8">
      <c r="A133">
        <v>127</v>
      </c>
      <c r="B133" s="12">
        <f>VLOOKUP(A133,'[1]100m'!$A$7:$K$160,3,FALSE)</f>
        <v>127</v>
      </c>
      <c r="C133" s="12">
        <f>VLOOKUP(A133,'[1]100m'!$A$7:$K$160,5,FALSE)</f>
        <v>22</v>
      </c>
      <c r="D133" s="12" t="str">
        <f>VLOOKUP(A133,'[1]100m'!$A$7:$K$160,7,FALSE)</f>
        <v>Lukáš HEINRICH</v>
      </c>
      <c r="E133" s="12" t="str">
        <f>VLOOKUP(A133,'[1]100m'!$A$7:$K$160,8,FALSE)</f>
        <v>Lhenice</v>
      </c>
      <c r="F133" s="13">
        <f>VLOOKUP(A133,'[1]100m'!$A$7:$K$160,9,FALSE)</f>
        <v>20.99</v>
      </c>
      <c r="G133" s="13">
        <f>VLOOKUP(A133,'[1]100m'!$A$7:$K$160,10,FALSE)</f>
        <v>99.99</v>
      </c>
      <c r="H133" s="13">
        <f>VLOOKUP(A133,'[1]100m'!$A$7:$K$160,11,FALSE)</f>
        <v>20.99</v>
      </c>
    </row>
    <row r="134" spans="1:8">
      <c r="A134">
        <v>128</v>
      </c>
      <c r="B134" s="12">
        <f>VLOOKUP(A134,'[1]100m'!$A$7:$K$160,3,FALSE)</f>
        <v>128</v>
      </c>
      <c r="C134" s="12">
        <f>VLOOKUP(A134,'[1]100m'!$A$7:$K$160,5,FALSE)</f>
        <v>163</v>
      </c>
      <c r="D134" s="12" t="str">
        <f>VLOOKUP(A134,'[1]100m'!$A$7:$K$160,7,FALSE)</f>
        <v>Milan VONDRÁK</v>
      </c>
      <c r="E134" s="12" t="str">
        <f>VLOOKUP(A134,'[1]100m'!$A$7:$K$160,8,FALSE)</f>
        <v>Dalovy</v>
      </c>
      <c r="F134" s="13">
        <f>VLOOKUP(A134,'[1]100m'!$A$7:$K$160,9,FALSE)</f>
        <v>22.09</v>
      </c>
      <c r="G134" s="13">
        <f>VLOOKUP(A134,'[1]100m'!$A$7:$K$160,10,FALSE)</f>
        <v>21.05</v>
      </c>
      <c r="H134" s="13">
        <f>VLOOKUP(A134,'[1]100m'!$A$7:$K$160,11,FALSE)</f>
        <v>21.05</v>
      </c>
    </row>
    <row r="135" spans="1:8">
      <c r="A135">
        <v>129</v>
      </c>
      <c r="B135" s="12">
        <f>VLOOKUP(A135,'[1]100m'!$A$7:$K$160,3,FALSE)</f>
        <v>129</v>
      </c>
      <c r="C135" s="12">
        <f>VLOOKUP(A135,'[1]100m'!$A$7:$K$160,5,FALSE)</f>
        <v>33</v>
      </c>
      <c r="D135" s="12" t="str">
        <f>VLOOKUP(A135,'[1]100m'!$A$7:$K$160,7,FALSE)</f>
        <v>Marek KADLEC</v>
      </c>
      <c r="E135" s="12" t="str">
        <f>VLOOKUP(A135,'[1]100m'!$A$7:$K$160,8,FALSE)</f>
        <v>Hlinsko</v>
      </c>
      <c r="F135" s="13">
        <f>VLOOKUP(A135,'[1]100m'!$A$7:$K$160,9,FALSE)</f>
        <v>21.28</v>
      </c>
      <c r="G135" s="13">
        <f>VLOOKUP(A135,'[1]100m'!$A$7:$K$160,10,FALSE)</f>
        <v>21.06</v>
      </c>
      <c r="H135" s="13">
        <f>VLOOKUP(A135,'[1]100m'!$A$7:$K$160,11,FALSE)</f>
        <v>21.06</v>
      </c>
    </row>
    <row r="136" spans="1:8">
      <c r="A136">
        <v>130</v>
      </c>
      <c r="B136" s="12">
        <f>VLOOKUP(A136,'[1]100m'!$A$7:$K$160,3,FALSE)</f>
        <v>130</v>
      </c>
      <c r="C136" s="12">
        <f>VLOOKUP(A136,'[1]100m'!$A$7:$K$160,5,FALSE)</f>
        <v>166</v>
      </c>
      <c r="D136" s="12" t="str">
        <f>VLOOKUP(A136,'[1]100m'!$A$7:$K$160,7,FALSE)</f>
        <v>Jan TICHÝ</v>
      </c>
      <c r="E136" s="12" t="str">
        <f>VLOOKUP(A136,'[1]100m'!$A$7:$K$160,8,FALSE)</f>
        <v>Dalovy</v>
      </c>
      <c r="F136" s="13">
        <f>VLOOKUP(A136,'[1]100m'!$A$7:$K$160,9,FALSE)</f>
        <v>21.15</v>
      </c>
      <c r="G136" s="13">
        <f>VLOOKUP(A136,'[1]100m'!$A$7:$K$160,10,FALSE)</f>
        <v>22.52</v>
      </c>
      <c r="H136" s="13">
        <f>VLOOKUP(A136,'[1]100m'!$A$7:$K$160,11,FALSE)</f>
        <v>21.15</v>
      </c>
    </row>
    <row r="137" spans="1:8">
      <c r="A137">
        <v>131</v>
      </c>
      <c r="B137" s="12">
        <f>VLOOKUP(A137,'[1]100m'!$A$7:$K$160,3,FALSE)</f>
        <v>131</v>
      </c>
      <c r="C137" s="12">
        <f>VLOOKUP(A137,'[1]100m'!$A$7:$K$160,5,FALSE)</f>
        <v>168</v>
      </c>
      <c r="D137" s="12" t="str">
        <f>VLOOKUP(A137,'[1]100m'!$A$7:$K$160,7,FALSE)</f>
        <v>Miroslav PEKÁREK</v>
      </c>
      <c r="E137" s="12" t="str">
        <f>VLOOKUP(A137,'[1]100m'!$A$7:$K$160,8,FALSE)</f>
        <v>Dalovy</v>
      </c>
      <c r="F137" s="13">
        <f>VLOOKUP(A137,'[1]100m'!$A$7:$K$160,9,FALSE)</f>
        <v>21.31</v>
      </c>
      <c r="G137" s="13">
        <f>VLOOKUP(A137,'[1]100m'!$A$7:$K$160,10,FALSE)</f>
        <v>21.47</v>
      </c>
      <c r="H137" s="13">
        <f>VLOOKUP(A137,'[1]100m'!$A$7:$K$160,11,FALSE)</f>
        <v>21.31</v>
      </c>
    </row>
    <row r="138" spans="1:8">
      <c r="A138">
        <v>132</v>
      </c>
      <c r="B138" s="12">
        <f>VLOOKUP(A138,'[1]100m'!$A$7:$K$160,3,FALSE)</f>
        <v>132</v>
      </c>
      <c r="C138" s="12">
        <f>VLOOKUP(A138,'[1]100m'!$A$7:$K$160,5,FALSE)</f>
        <v>156</v>
      </c>
      <c r="D138" s="12" t="str">
        <f>VLOOKUP(A138,'[1]100m'!$A$7:$K$160,7,FALSE)</f>
        <v>Marek JANOUŠEK</v>
      </c>
      <c r="E138" s="12" t="str">
        <f>VLOOKUP(A138,'[1]100m'!$A$7:$K$160,8,FALSE)</f>
        <v>Líchovy</v>
      </c>
      <c r="F138" s="13">
        <f>VLOOKUP(A138,'[1]100m'!$A$7:$K$160,9,FALSE)</f>
        <v>22.16</v>
      </c>
      <c r="G138" s="13">
        <f>VLOOKUP(A138,'[1]100m'!$A$7:$K$160,10,FALSE)</f>
        <v>99.99</v>
      </c>
      <c r="H138" s="13">
        <f>VLOOKUP(A138,'[1]100m'!$A$7:$K$160,11,FALSE)</f>
        <v>22.16</v>
      </c>
    </row>
    <row r="139" spans="1:8">
      <c r="A139">
        <v>133</v>
      </c>
      <c r="B139" s="12">
        <f>VLOOKUP(A139,'[1]100m'!$A$7:$K$160,3,FALSE)</f>
        <v>133</v>
      </c>
      <c r="C139" s="12">
        <f>VLOOKUP(A139,'[1]100m'!$A$7:$K$160,5,FALSE)</f>
        <v>63</v>
      </c>
      <c r="D139" s="12" t="str">
        <f>VLOOKUP(A139,'[1]100m'!$A$7:$K$160,7,FALSE)</f>
        <v>Václav DONÁT</v>
      </c>
      <c r="E139" s="12" t="str">
        <f>VLOOKUP(A139,'[1]100m'!$A$7:$K$160,8,FALSE)</f>
        <v>Zličín</v>
      </c>
      <c r="F139" s="13">
        <f>VLOOKUP(A139,'[1]100m'!$A$7:$K$160,9,FALSE)</f>
        <v>22.2</v>
      </c>
      <c r="G139" s="13">
        <f>VLOOKUP(A139,'[1]100m'!$A$7:$K$160,10,FALSE)</f>
        <v>99.99</v>
      </c>
      <c r="H139" s="13">
        <f>VLOOKUP(A139,'[1]100m'!$A$7:$K$160,11,FALSE)</f>
        <v>22.2</v>
      </c>
    </row>
    <row r="140" spans="1:8">
      <c r="A140">
        <v>134</v>
      </c>
      <c r="B140" s="12">
        <f>VLOOKUP(A140,'[1]100m'!$A$7:$K$160,3,FALSE)</f>
        <v>134</v>
      </c>
      <c r="C140" s="12">
        <f>VLOOKUP(A140,'[1]100m'!$A$7:$K$160,5,FALSE)</f>
        <v>21</v>
      </c>
      <c r="D140" s="12" t="str">
        <f>VLOOKUP(A140,'[1]100m'!$A$7:$K$160,7,FALSE)</f>
        <v>Marek DEDECIUS</v>
      </c>
      <c r="E140" s="12" t="str">
        <f>VLOOKUP(A140,'[1]100m'!$A$7:$K$160,8,FALSE)</f>
        <v>Lhenice</v>
      </c>
      <c r="F140" s="13">
        <f>VLOOKUP(A140,'[1]100m'!$A$7:$K$160,9,FALSE)</f>
        <v>99.99</v>
      </c>
      <c r="G140" s="13">
        <f>VLOOKUP(A140,'[1]100m'!$A$7:$K$160,10,FALSE)</f>
        <v>22.7</v>
      </c>
      <c r="H140" s="13">
        <f>VLOOKUP(A140,'[1]100m'!$A$7:$K$160,11,FALSE)</f>
        <v>22.7</v>
      </c>
    </row>
    <row r="141" spans="1:8">
      <c r="A141">
        <v>135</v>
      </c>
      <c r="B141" s="12">
        <f>VLOOKUP(A141,'[1]100m'!$A$7:$K$160,3,FALSE)</f>
        <v>135</v>
      </c>
      <c r="C141" s="12">
        <f>VLOOKUP(A141,'[1]100m'!$A$7:$K$160,5,FALSE)</f>
        <v>117</v>
      </c>
      <c r="D141" s="12" t="str">
        <f>VLOOKUP(A141,'[1]100m'!$A$7:$K$160,7,FALSE)</f>
        <v>Jiří KOKTA</v>
      </c>
      <c r="E141" s="12" t="str">
        <f>VLOOKUP(A141,'[1]100m'!$A$7:$K$160,8,FALSE)</f>
        <v>Karlinky</v>
      </c>
      <c r="F141" s="13">
        <f>VLOOKUP(A141,'[1]100m'!$A$7:$K$160,9,FALSE)</f>
        <v>22.99</v>
      </c>
      <c r="G141" s="13">
        <f>VLOOKUP(A141,'[1]100m'!$A$7:$K$160,10,FALSE)</f>
        <v>23.65</v>
      </c>
      <c r="H141" s="13">
        <f>VLOOKUP(A141,'[1]100m'!$A$7:$K$160,11,FALSE)</f>
        <v>22.99</v>
      </c>
    </row>
    <row r="142" spans="1:8">
      <c r="A142">
        <v>136</v>
      </c>
      <c r="B142" s="12">
        <f>VLOOKUP(A142,'[1]100m'!$A$7:$K$160,3,FALSE)</f>
        <v>136</v>
      </c>
      <c r="C142" s="12">
        <f>VLOOKUP(A142,'[1]100m'!$A$7:$K$160,5,FALSE)</f>
        <v>173</v>
      </c>
      <c r="D142" s="12" t="str">
        <f>VLOOKUP(A142,'[1]100m'!$A$7:$K$160,7,FALSE)</f>
        <v>Jakub KUBĚNA</v>
      </c>
      <c r="E142" s="12" t="str">
        <f>VLOOKUP(A142,'[1]100m'!$A$7:$K$160,8,FALSE)</f>
        <v>Závišice</v>
      </c>
      <c r="F142" s="13">
        <f>VLOOKUP(A142,'[1]100m'!$A$7:$K$160,9,FALSE)</f>
        <v>99.99</v>
      </c>
      <c r="G142" s="13">
        <f>VLOOKUP(A142,'[1]100m'!$A$7:$K$160,10,FALSE)</f>
        <v>23.25</v>
      </c>
      <c r="H142" s="13">
        <f>VLOOKUP(A142,'[1]100m'!$A$7:$K$160,11,FALSE)</f>
        <v>23.25</v>
      </c>
    </row>
    <row r="143" spans="1:8">
      <c r="A143">
        <v>137</v>
      </c>
      <c r="B143" s="12">
        <f>VLOOKUP(A143,'[1]100m'!$A$7:$K$160,3,FALSE)</f>
        <v>137</v>
      </c>
      <c r="C143" s="12">
        <f>VLOOKUP(A143,'[1]100m'!$A$7:$K$160,5,FALSE)</f>
        <v>31</v>
      </c>
      <c r="D143" s="12" t="str">
        <f>VLOOKUP(A143,'[1]100m'!$A$7:$K$160,7,FALSE)</f>
        <v>Michael POSPÍŠIL</v>
      </c>
      <c r="E143" s="12" t="str">
        <f>VLOOKUP(A143,'[1]100m'!$A$7:$K$160,8,FALSE)</f>
        <v>Hlinsko</v>
      </c>
      <c r="F143" s="13">
        <f>VLOOKUP(A143,'[1]100m'!$A$7:$K$160,9,FALSE)</f>
        <v>25.76</v>
      </c>
      <c r="G143" s="13">
        <f>VLOOKUP(A143,'[1]100m'!$A$7:$K$160,10,FALSE)</f>
        <v>99.99</v>
      </c>
      <c r="H143" s="13">
        <f>VLOOKUP(A143,'[1]100m'!$A$7:$K$160,11,FALSE)</f>
        <v>25.76</v>
      </c>
    </row>
    <row r="144" spans="1:8">
      <c r="A144">
        <v>138</v>
      </c>
      <c r="B144" s="12">
        <f>VLOOKUP(A144,'[1]100m'!$A$7:$K$160,3,FALSE)</f>
        <v>138</v>
      </c>
      <c r="C144" s="12">
        <f>VLOOKUP(A144,'[1]100m'!$A$7:$K$160,5,FALSE)</f>
        <v>130</v>
      </c>
      <c r="D144" s="12" t="str">
        <f>VLOOKUP(A144,'[1]100m'!$A$7:$K$160,7,FALSE)</f>
        <v>Matěj KRAYZEL</v>
      </c>
      <c r="E144" s="12" t="str">
        <f>VLOOKUP(A144,'[1]100m'!$A$7:$K$160,8,FALSE)</f>
        <v>Frýdek</v>
      </c>
      <c r="F144" s="13">
        <f>VLOOKUP(A144,'[1]100m'!$A$7:$K$160,9,FALSE)</f>
        <v>27.55</v>
      </c>
      <c r="G144" s="13">
        <f>VLOOKUP(A144,'[1]100m'!$A$7:$K$160,10,FALSE)</f>
        <v>99.99</v>
      </c>
      <c r="H144" s="13">
        <f>VLOOKUP(A144,'[1]100m'!$A$7:$K$160,11,FALSE)</f>
        <v>27.55</v>
      </c>
    </row>
    <row r="145" spans="1:8">
      <c r="A145">
        <v>139</v>
      </c>
      <c r="B145" s="12">
        <f>VLOOKUP(A145,'[1]100m'!$A$7:$K$160,3,FALSE)</f>
        <v>139</v>
      </c>
      <c r="C145" s="12">
        <f>VLOOKUP(A145,'[1]100m'!$A$7:$K$160,5,FALSE)</f>
        <v>62</v>
      </c>
      <c r="D145" s="12" t="str">
        <f>VLOOKUP(A145,'[1]100m'!$A$7:$K$160,7,FALSE)</f>
        <v>Vojtěch JIRÁČEK</v>
      </c>
      <c r="E145" s="12" t="str">
        <f>VLOOKUP(A145,'[1]100m'!$A$7:$K$160,8,FALSE)</f>
        <v>Zličín</v>
      </c>
      <c r="F145" s="13">
        <f>VLOOKUP(A145,'[1]100m'!$A$7:$K$160,9,FALSE)</f>
        <v>41.96</v>
      </c>
      <c r="G145" s="13">
        <f>VLOOKUP(A145,'[1]100m'!$A$7:$K$160,10,FALSE)</f>
        <v>99.99</v>
      </c>
      <c r="H145" s="13">
        <f>VLOOKUP(A145,'[1]100m'!$A$7:$K$160,11,FALSE)</f>
        <v>41.96</v>
      </c>
    </row>
    <row r="146" spans="1:8">
      <c r="A146">
        <v>140</v>
      </c>
      <c r="B146" s="12">
        <v>142</v>
      </c>
      <c r="C146" s="12">
        <f>VLOOKUP(A146,'[1]100m'!$A$7:$K$160,5,FALSE)</f>
        <v>28</v>
      </c>
      <c r="D146" s="12" t="str">
        <f>VLOOKUP(A146,'[1]100m'!$A$7:$K$160,7,FALSE)</f>
        <v>Roman VYSKOČIL</v>
      </c>
      <c r="E146" s="12" t="str">
        <f>VLOOKUP(A146,'[1]100m'!$A$7:$K$160,8,FALSE)</f>
        <v>Lhenice</v>
      </c>
      <c r="F146" s="13">
        <f>VLOOKUP(A146,'[1]100m'!$A$7:$K$160,9,FALSE)</f>
        <v>99.99</v>
      </c>
      <c r="G146" s="13">
        <f>VLOOKUP(A146,'[1]100m'!$A$7:$K$160,10,FALSE)</f>
        <v>99.99</v>
      </c>
      <c r="H146" s="13">
        <f>VLOOKUP(A146,'[1]100m'!$A$7:$K$160,11,FALSE)</f>
        <v>99.99</v>
      </c>
    </row>
    <row r="147" spans="1:8">
      <c r="A147">
        <v>141</v>
      </c>
      <c r="B147" s="12">
        <v>142</v>
      </c>
      <c r="C147" s="12">
        <f>VLOOKUP(A147,'[1]100m'!$A$7:$K$160,5,FALSE)</f>
        <v>75</v>
      </c>
      <c r="D147" s="12" t="str">
        <f>VLOOKUP(A147,'[1]100m'!$A$7:$K$160,7,FALSE)</f>
        <v>Zdeněk GUT</v>
      </c>
      <c r="E147" s="12" t="str">
        <f>VLOOKUP(A147,'[1]100m'!$A$7:$K$160,8,FALSE)</f>
        <v>Juřinka</v>
      </c>
      <c r="F147" s="13">
        <f>VLOOKUP(A147,'[1]100m'!$A$7:$K$160,9,FALSE)</f>
        <v>99.99</v>
      </c>
      <c r="G147" s="13">
        <f>VLOOKUP(A147,'[1]100m'!$A$7:$K$160,10,FALSE)</f>
        <v>99.99</v>
      </c>
      <c r="H147" s="13">
        <f>VLOOKUP(A147,'[1]100m'!$A$7:$K$160,11,FALSE)</f>
        <v>99.99</v>
      </c>
    </row>
    <row r="148" spans="1:8">
      <c r="A148">
        <v>142</v>
      </c>
      <c r="B148" s="12">
        <v>142</v>
      </c>
      <c r="C148" s="12">
        <f>VLOOKUP(A148,'[1]100m'!$A$7:$K$160,5,FALSE)</f>
        <v>92</v>
      </c>
      <c r="D148" s="12" t="str">
        <f>VLOOKUP(A148,'[1]100m'!$A$7:$K$160,7,FALSE)</f>
        <v>Lukáš MÍČA</v>
      </c>
      <c r="E148" s="12" t="str">
        <f>VLOOKUP(A148,'[1]100m'!$A$7:$K$160,8,FALSE)</f>
        <v>Příštpo</v>
      </c>
      <c r="F148" s="13">
        <f>VLOOKUP(A148,'[1]100m'!$A$7:$K$160,9,FALSE)</f>
        <v>99.99</v>
      </c>
      <c r="G148" s="13">
        <f>VLOOKUP(A148,'[1]100m'!$A$7:$K$160,10,FALSE)</f>
        <v>99.99</v>
      </c>
      <c r="H148" s="13">
        <f>VLOOKUP(A148,'[1]100m'!$A$7:$K$160,11,FALSE)</f>
        <v>99.99</v>
      </c>
    </row>
  </sheetData>
  <autoFilter ref="A6:H148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H20"/>
  <sheetViews>
    <sheetView zoomScale="115" workbookViewId="0">
      <pane ySplit="6" topLeftCell="A7" activePane="bottomLeft" state="frozen"/>
      <selection activeCell="E19" sqref="E19"/>
      <selection pane="bottomLeft" activeCell="G23" sqref="G23"/>
    </sheetView>
  </sheetViews>
  <sheetFormatPr defaultRowHeight="12.75"/>
  <cols>
    <col min="1" max="1" width="0" hidden="1" customWidth="1"/>
    <col min="2" max="2" width="7.5703125" style="1" customWidth="1"/>
    <col min="3" max="3" width="4.5703125" style="1" bestFit="1" customWidth="1"/>
    <col min="4" max="4" width="18.42578125" bestFit="1" customWidth="1"/>
    <col min="5" max="5" width="22.140625" style="1" customWidth="1"/>
    <col min="6" max="8" width="9.140625" style="1"/>
  </cols>
  <sheetData>
    <row r="1" spans="1:8">
      <c r="E1" s="2" t="s">
        <v>0</v>
      </c>
    </row>
    <row r="2" spans="1:8">
      <c r="E2" s="2" t="s">
        <v>1</v>
      </c>
    </row>
    <row r="3" spans="1:8">
      <c r="E3" s="2" t="s">
        <v>2</v>
      </c>
    </row>
    <row r="4" spans="1:8">
      <c r="E4" s="2" t="s">
        <v>3</v>
      </c>
    </row>
    <row r="5" spans="1:8">
      <c r="D5" s="3"/>
    </row>
    <row r="6" spans="1:8">
      <c r="A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>
      <c r="A7">
        <v>1</v>
      </c>
      <c r="B7" s="4">
        <f>VLOOKUP(A7,[1]věž!$A$6:$K$20,3,FALSE)</f>
        <v>1</v>
      </c>
      <c r="C7" s="4">
        <f>VLOOKUP(A7,[1]věž!$A$6:$K$20,5,FALSE)</f>
        <v>155</v>
      </c>
      <c r="D7" s="4" t="str">
        <f>VLOOKUP(A7,[1]věž!$A$6:$K$20,7,FALSE)</f>
        <v>Tomáš VLČEK</v>
      </c>
      <c r="E7" s="4" t="str">
        <f>VLOOKUP(A7,[1]věž!$A$6:$K$20,8,FALSE)</f>
        <v>Lhenice</v>
      </c>
      <c r="F7" s="5">
        <f>VLOOKUP(A7,[1]věž!$A$6:$K$20,9,FALSE)</f>
        <v>19.59</v>
      </c>
      <c r="G7" s="5">
        <f>VLOOKUP(A7,[1]věž!$A$6:$K$20,10,FALSE)</f>
        <v>15.67</v>
      </c>
      <c r="H7" s="5">
        <f>VLOOKUP(A7,[1]věž!$A$6:$K$20,11,FALSE)</f>
        <v>15.67</v>
      </c>
    </row>
    <row r="8" spans="1:8">
      <c r="A8">
        <v>2</v>
      </c>
      <c r="B8" s="4">
        <f>VLOOKUP(A8,[1]věž!$A$6:$K$20,3,FALSE)</f>
        <v>2</v>
      </c>
      <c r="C8" s="4">
        <f>VLOOKUP(A8,[1]věž!$A$6:$K$20,5,FALSE)</f>
        <v>159</v>
      </c>
      <c r="D8" s="4" t="str">
        <f>VLOOKUP(A8,[1]věž!$A$6:$K$20,7,FALSE)</f>
        <v>Martin LIDMILA</v>
      </c>
      <c r="E8" s="4" t="str">
        <f>VLOOKUP(A8,[1]věž!$A$6:$K$20,8,FALSE)</f>
        <v>Zbožnov</v>
      </c>
      <c r="F8" s="5">
        <f>VLOOKUP(A8,[1]věž!$A$6:$K$20,9,FALSE)</f>
        <v>17.72</v>
      </c>
      <c r="G8" s="5">
        <f>VLOOKUP(A8,[1]věž!$A$6:$K$20,10,FALSE)</f>
        <v>15.95</v>
      </c>
      <c r="H8" s="5">
        <f>VLOOKUP(A8,[1]věž!$A$6:$K$20,11,FALSE)</f>
        <v>15.95</v>
      </c>
    </row>
    <row r="9" spans="1:8">
      <c r="A9">
        <v>3</v>
      </c>
      <c r="B9" s="4">
        <f>VLOOKUP(A9,[1]věž!$A$6:$K$20,3,FALSE)</f>
        <v>3</v>
      </c>
      <c r="C9" s="4">
        <f>VLOOKUP(A9,[1]věž!$A$6:$K$20,5,FALSE)</f>
        <v>156</v>
      </c>
      <c r="D9" s="4" t="str">
        <f>VLOOKUP(A9,[1]věž!$A$6:$K$20,7,FALSE)</f>
        <v>Petr GRASSL</v>
      </c>
      <c r="E9" s="4" t="str">
        <f>VLOOKUP(A9,[1]věž!$A$6:$K$20,8,FALSE)</f>
        <v>Bystřice</v>
      </c>
      <c r="F9" s="5">
        <f>VLOOKUP(A9,[1]věž!$A$6:$K$20,9,FALSE)</f>
        <v>16</v>
      </c>
      <c r="G9" s="5">
        <f>VLOOKUP(A9,[1]věž!$A$6:$K$20,10,FALSE)</f>
        <v>16.38</v>
      </c>
      <c r="H9" s="5">
        <f>VLOOKUP(A9,[1]věž!$A$6:$K$20,11,FALSE)</f>
        <v>16</v>
      </c>
    </row>
    <row r="10" spans="1:8">
      <c r="A10">
        <v>4</v>
      </c>
      <c r="B10" s="4">
        <f>VLOOKUP(A10,[1]věž!$A$6:$K$20,3,FALSE)</f>
        <v>4</v>
      </c>
      <c r="C10" s="4">
        <f>VLOOKUP(A10,[1]věž!$A$6:$K$20,5,FALSE)</f>
        <v>161</v>
      </c>
      <c r="D10" s="4" t="str">
        <f>VLOOKUP(A10,[1]věž!$A$6:$K$20,7,FALSE)</f>
        <v>Jan VYVIAL</v>
      </c>
      <c r="E10" s="4" t="str">
        <f>VLOOKUP(A10,[1]věž!$A$6:$K$20,8,FALSE)</f>
        <v>Kozlovice</v>
      </c>
      <c r="F10" s="5">
        <f>VLOOKUP(A10,[1]věž!$A$6:$K$20,9,FALSE)</f>
        <v>20.69</v>
      </c>
      <c r="G10" s="5">
        <f>VLOOKUP(A10,[1]věž!$A$6:$K$20,10,FALSE)</f>
        <v>16</v>
      </c>
      <c r="H10" s="5">
        <f>VLOOKUP(A10,[1]věž!$A$6:$K$20,11,FALSE)</f>
        <v>16</v>
      </c>
    </row>
    <row r="11" spans="1:8">
      <c r="A11">
        <v>5</v>
      </c>
      <c r="B11" s="4">
        <f>VLOOKUP(A11,[1]věž!$A$6:$K$20,3,FALSE)</f>
        <v>5</v>
      </c>
      <c r="C11" s="4">
        <f>VLOOKUP(A11,[1]věž!$A$6:$K$20,5,FALSE)</f>
        <v>163</v>
      </c>
      <c r="D11" s="4" t="str">
        <f>VLOOKUP(A11,[1]věž!$A$6:$K$20,7,FALSE)</f>
        <v>Šimon KUDRNA</v>
      </c>
      <c r="E11" s="4" t="str">
        <f>VLOOKUP(A11,[1]věž!$A$6:$K$20,8,FALSE)</f>
        <v>Těškovice</v>
      </c>
      <c r="F11" s="5">
        <f>VLOOKUP(A11,[1]věž!$A$6:$K$20,9,FALSE)</f>
        <v>16.440000000000001</v>
      </c>
      <c r="G11" s="5">
        <f>VLOOKUP(A11,[1]věž!$A$6:$K$20,10,FALSE)</f>
        <v>16.55</v>
      </c>
      <c r="H11" s="5">
        <f>VLOOKUP(A11,[1]věž!$A$6:$K$20,11,FALSE)</f>
        <v>16.440000000000001</v>
      </c>
    </row>
    <row r="12" spans="1:8">
      <c r="A12">
        <v>6</v>
      </c>
      <c r="B12" s="4">
        <f>VLOOKUP(A12,[1]věž!$A$6:$K$20,3,FALSE)</f>
        <v>6</v>
      </c>
      <c r="C12" s="4">
        <f>VLOOKUP(A12,[1]věž!$A$6:$K$20,5,FALSE)</f>
        <v>153</v>
      </c>
      <c r="D12" s="4" t="str">
        <f>VLOOKUP(A12,[1]věž!$A$6:$K$20,7,FALSE)</f>
        <v>Jaromír BURDA</v>
      </c>
      <c r="E12" s="4" t="str">
        <f>VLOOKUP(A12,[1]věž!$A$6:$K$20,8,FALSE)</f>
        <v>Juřinka</v>
      </c>
      <c r="F12" s="5">
        <f>VLOOKUP(A12,[1]věž!$A$6:$K$20,9,FALSE)</f>
        <v>17.03</v>
      </c>
      <c r="G12" s="5">
        <f>VLOOKUP(A12,[1]věž!$A$6:$K$20,10,FALSE)</f>
        <v>16.47</v>
      </c>
      <c r="H12" s="5">
        <f>VLOOKUP(A12,[1]věž!$A$6:$K$20,11,FALSE)</f>
        <v>16.47</v>
      </c>
    </row>
    <row r="13" spans="1:8">
      <c r="A13">
        <v>7</v>
      </c>
      <c r="B13" s="4">
        <f>VLOOKUP(A13,[1]věž!$A$6:$K$20,3,FALSE)</f>
        <v>7</v>
      </c>
      <c r="C13" s="4">
        <f>VLOOKUP(A13,[1]věž!$A$6:$K$20,5,FALSE)</f>
        <v>152</v>
      </c>
      <c r="D13" s="4" t="str">
        <f>VLOOKUP(A13,[1]věž!$A$6:$K$20,7,FALSE)</f>
        <v>Adam DUDA</v>
      </c>
      <c r="E13" s="4" t="str">
        <f>VLOOKUP(A13,[1]věž!$A$6:$K$20,8,FALSE)</f>
        <v>Mistřovice</v>
      </c>
      <c r="F13" s="5">
        <f>VLOOKUP(A13,[1]věž!$A$6:$K$20,9,FALSE)</f>
        <v>16.53</v>
      </c>
      <c r="G13" s="5">
        <f>VLOOKUP(A13,[1]věž!$A$6:$K$20,10,FALSE)</f>
        <v>17.04</v>
      </c>
      <c r="H13" s="5">
        <f>VLOOKUP(A13,[1]věž!$A$6:$K$20,11,FALSE)</f>
        <v>16.53</v>
      </c>
    </row>
    <row r="14" spans="1:8">
      <c r="A14">
        <v>8</v>
      </c>
      <c r="B14" s="4">
        <f>VLOOKUP(A14,[1]věž!$A$6:$K$20,3,FALSE)</f>
        <v>8</v>
      </c>
      <c r="C14" s="4">
        <f>VLOOKUP(A14,[1]věž!$A$6:$K$20,5,FALSE)</f>
        <v>160</v>
      </c>
      <c r="D14" s="4" t="str">
        <f>VLOOKUP(A14,[1]věž!$A$6:$K$20,7,FALSE)</f>
        <v>Matěj KRAYZEL</v>
      </c>
      <c r="E14" s="4" t="str">
        <f>VLOOKUP(A14,[1]věž!$A$6:$K$20,8,FALSE)</f>
        <v>Těškovice</v>
      </c>
      <c r="F14" s="5">
        <f>VLOOKUP(A14,[1]věž!$A$6:$K$20,9,FALSE)</f>
        <v>16.72</v>
      </c>
      <c r="G14" s="5">
        <f>VLOOKUP(A14,[1]věž!$A$6:$K$20,10,FALSE)</f>
        <v>99.99</v>
      </c>
      <c r="H14" s="5">
        <f>VLOOKUP(A14,[1]věž!$A$6:$K$20,11,FALSE)</f>
        <v>16.72</v>
      </c>
    </row>
    <row r="15" spans="1:8">
      <c r="A15">
        <v>9</v>
      </c>
      <c r="B15" s="4">
        <f>VLOOKUP(A15,[1]věž!$A$6:$K$20,3,FALSE)</f>
        <v>9</v>
      </c>
      <c r="C15" s="4">
        <f>VLOOKUP(A15,[1]věž!$A$6:$K$20,5,FALSE)</f>
        <v>164</v>
      </c>
      <c r="D15" s="4" t="str">
        <f>VLOOKUP(A15,[1]věž!$A$6:$K$20,7,FALSE)</f>
        <v>Lukáš TABACH</v>
      </c>
      <c r="E15" s="4" t="str">
        <f>VLOOKUP(A15,[1]věž!$A$6:$K$20,8,FALSE)</f>
        <v>Kozlovice</v>
      </c>
      <c r="F15" s="5">
        <f>VLOOKUP(A15,[1]věž!$A$6:$K$20,9,FALSE)</f>
        <v>21.32</v>
      </c>
      <c r="G15" s="5">
        <f>VLOOKUP(A15,[1]věž!$A$6:$K$20,10,FALSE)</f>
        <v>16.97</v>
      </c>
      <c r="H15" s="5">
        <f>VLOOKUP(A15,[1]věž!$A$6:$K$20,11,FALSE)</f>
        <v>16.97</v>
      </c>
    </row>
    <row r="16" spans="1:8">
      <c r="A16">
        <v>10</v>
      </c>
      <c r="B16" s="4">
        <f>VLOOKUP(A16,[1]věž!$A$6:$K$20,3,FALSE)</f>
        <v>10</v>
      </c>
      <c r="C16" s="4">
        <f>VLOOKUP(A16,[1]věž!$A$6:$K$20,5,FALSE)</f>
        <v>154</v>
      </c>
      <c r="D16" s="4" t="str">
        <f>VLOOKUP(A16,[1]věž!$A$6:$K$20,7,FALSE)</f>
        <v>Daniel BUXBAUM</v>
      </c>
      <c r="E16" s="4" t="str">
        <f>VLOOKUP(A16,[1]věž!$A$6:$K$20,8,FALSE)</f>
        <v>Bochov</v>
      </c>
      <c r="F16" s="5">
        <f>VLOOKUP(A16,[1]věž!$A$6:$K$20,9,FALSE)</f>
        <v>28.1</v>
      </c>
      <c r="G16" s="5">
        <f>VLOOKUP(A16,[1]věž!$A$6:$K$20,10,FALSE)</f>
        <v>17.36</v>
      </c>
      <c r="H16" s="5">
        <f>VLOOKUP(A16,[1]věž!$A$6:$K$20,11,FALSE)</f>
        <v>17.36</v>
      </c>
    </row>
    <row r="17" spans="1:8">
      <c r="A17">
        <v>11</v>
      </c>
      <c r="B17" s="4">
        <f>VLOOKUP(A17,[1]věž!$A$6:$K$20,3,FALSE)</f>
        <v>11</v>
      </c>
      <c r="C17" s="4">
        <f>VLOOKUP(A17,[1]věž!$A$6:$K$20,5,FALSE)</f>
        <v>158</v>
      </c>
      <c r="D17" s="4" t="str">
        <f>VLOOKUP(A17,[1]věž!$A$6:$K$20,7,FALSE)</f>
        <v>Michal BULÍN</v>
      </c>
      <c r="E17" s="4" t="str">
        <f>VLOOKUP(A17,[1]věž!$A$6:$K$20,8,FALSE)</f>
        <v>Žebnice</v>
      </c>
      <c r="F17" s="5">
        <f>VLOOKUP(A17,[1]věž!$A$6:$K$20,9,FALSE)</f>
        <v>17.82</v>
      </c>
      <c r="G17" s="5">
        <f>VLOOKUP(A17,[1]věž!$A$6:$K$20,10,FALSE)</f>
        <v>99.99</v>
      </c>
      <c r="H17" s="5">
        <f>VLOOKUP(A17,[1]věž!$A$6:$K$20,11,FALSE)</f>
        <v>17.82</v>
      </c>
    </row>
    <row r="18" spans="1:8">
      <c r="A18">
        <v>12</v>
      </c>
      <c r="B18" s="4">
        <f>VLOOKUP(A18,[1]věž!$A$6:$K$20,3,FALSE)</f>
        <v>12</v>
      </c>
      <c r="C18" s="4">
        <f>VLOOKUP(A18,[1]věž!$A$6:$K$20,5,FALSE)</f>
        <v>151</v>
      </c>
      <c r="D18" s="4" t="str">
        <f>VLOOKUP(A18,[1]věž!$A$6:$K$20,7,FALSE)</f>
        <v>Jakub TĚŠICKÝ</v>
      </c>
      <c r="E18" s="4" t="str">
        <f>VLOOKUP(A18,[1]věž!$A$6:$K$20,8,FALSE)</f>
        <v>Kunovice</v>
      </c>
      <c r="F18" s="5">
        <f>VLOOKUP(A18,[1]věž!$A$6:$K$20,9,FALSE)</f>
        <v>18.579999999999998</v>
      </c>
      <c r="G18" s="5">
        <f>VLOOKUP(A18,[1]věž!$A$6:$K$20,10,FALSE)</f>
        <v>18.72</v>
      </c>
      <c r="H18" s="5">
        <f>VLOOKUP(A18,[1]věž!$A$6:$K$20,11,FALSE)</f>
        <v>18.579999999999998</v>
      </c>
    </row>
    <row r="19" spans="1:8">
      <c r="A19">
        <v>13</v>
      </c>
      <c r="B19" s="4">
        <f>VLOOKUP(A19,[1]věž!$A$6:$K$20,3,FALSE)</f>
        <v>13</v>
      </c>
      <c r="C19" s="4">
        <f>VLOOKUP(A19,[1]věž!$A$6:$K$20,5,FALSE)</f>
        <v>157</v>
      </c>
      <c r="D19" s="4" t="str">
        <f>VLOOKUP(A19,[1]věž!$A$6:$K$20,7,FALSE)</f>
        <v>Dominik SOUKUP</v>
      </c>
      <c r="E19" s="4" t="str">
        <f>VLOOKUP(A19,[1]věž!$A$6:$K$20,8,FALSE)</f>
        <v>Žebnice</v>
      </c>
      <c r="F19" s="5">
        <f>VLOOKUP(A19,[1]věž!$A$6:$K$20,9,FALSE)</f>
        <v>19.260000000000002</v>
      </c>
      <c r="G19" s="5">
        <f>VLOOKUP(A19,[1]věž!$A$6:$K$20,10,FALSE)</f>
        <v>99.99</v>
      </c>
      <c r="H19" s="5">
        <f>VLOOKUP(A19,[1]věž!$A$6:$K$20,11,FALSE)</f>
        <v>19.260000000000002</v>
      </c>
    </row>
    <row r="20" spans="1:8">
      <c r="A20">
        <v>14</v>
      </c>
      <c r="B20" s="4">
        <f>VLOOKUP(A20,[1]věž!$A$6:$K$20,3,FALSE)</f>
        <v>14</v>
      </c>
      <c r="C20" s="4">
        <f>VLOOKUP(A20,[1]věž!$A$6:$K$20,5,FALSE)</f>
        <v>162</v>
      </c>
      <c r="D20" s="4" t="str">
        <f>VLOOKUP(A20,[1]věž!$A$6:$K$20,7,FALSE)</f>
        <v>Miroslav ARVAI</v>
      </c>
      <c r="E20" s="4" t="str">
        <f>VLOOKUP(A20,[1]věž!$A$6:$K$20,8,FALSE)</f>
        <v>Michálkovice</v>
      </c>
      <c r="F20" s="5">
        <f>VLOOKUP(A20,[1]věž!$A$6:$K$20,9,FALSE)</f>
        <v>23.05</v>
      </c>
      <c r="G20" s="5">
        <f>VLOOKUP(A20,[1]věž!$A$6:$K$20,10,FALSE)</f>
        <v>21.34</v>
      </c>
      <c r="H20" s="4">
        <f>VLOOKUP(A20,[1]věž!$A$6:$K$20,11,FALSE)</f>
        <v>21.34</v>
      </c>
    </row>
  </sheetData>
  <autoFilter ref="B6:H20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útok</vt:lpstr>
      <vt:lpstr>celkem</vt:lpstr>
      <vt:lpstr>štafeta</vt:lpstr>
      <vt:lpstr>V100m</vt:lpstr>
      <vt:lpstr>Vvěž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Čech</dc:creator>
  <cp:lastModifiedBy>ing. Jiří Čech</cp:lastModifiedBy>
  <cp:lastPrinted>2014-06-28T14:55:10Z</cp:lastPrinted>
  <dcterms:created xsi:type="dcterms:W3CDTF">2014-06-27T13:23:50Z</dcterms:created>
  <dcterms:modified xsi:type="dcterms:W3CDTF">2014-06-29T11:22:21Z</dcterms:modified>
</cp:coreProperties>
</file>